
<file path=[Content_Types].xml><?xml version="1.0" encoding="utf-8"?>
<Types xmlns="http://schemas.openxmlformats.org/package/2006/content-types">
  <Default Extension="xml" ContentType="application/xml"/>
  <Default Extension="jpeg" ContentType="image/jpeg"/>
  <Default Extension="rels" ContentType="application/vnd.openxmlformats-package.relationships+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510"/>
  <workbookPr/>
  <mc:AlternateContent xmlns:mc="http://schemas.openxmlformats.org/markup-compatibility/2006">
    <mc:Choice Requires="x15">
      <x15ac:absPath xmlns:x15ac="http://schemas.microsoft.com/office/spreadsheetml/2010/11/ac" url="/Users/Markwarner/Documents/Warner Advisors/Marketing/Docs/Biofuels Digest Series/"/>
    </mc:Choice>
  </mc:AlternateContent>
  <workbookProtection workbookPassword="E1C6" lockStructure="1"/>
  <bookViews>
    <workbookView xWindow="0" yWindow="460" windowWidth="25600" windowHeight="14180" tabRatio="500"/>
  </bookViews>
  <sheets>
    <sheet name="Scorecard" sheetId="3" r:id="rId1"/>
    <sheet name="Calcs" sheetId="1" state="hidden" r:id="rId2"/>
  </sheets>
  <definedNames>
    <definedName name="_xlnm.Print_Area" localSheetId="1">Calcs!$A$1:$W$66</definedName>
    <definedName name="_xlnm.Print_Area" localSheetId="0">Scorecard!$A$6:$W$71</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U27" i="1" l="1"/>
  <c r="U23" i="1"/>
  <c r="U19" i="1"/>
  <c r="U16" i="1"/>
  <c r="U13" i="1"/>
  <c r="U9" i="1"/>
  <c r="I31" i="1"/>
  <c r="I36" i="3"/>
  <c r="AA29" i="1"/>
  <c r="AF101" i="1"/>
  <c r="AH101" i="1"/>
  <c r="U62" i="1"/>
  <c r="U67" i="3"/>
  <c r="AM101" i="1"/>
  <c r="B63" i="1"/>
  <c r="B68" i="3"/>
  <c r="AF97" i="1"/>
  <c r="AH97" i="1"/>
  <c r="U58" i="1"/>
  <c r="AM97" i="1"/>
  <c r="B59" i="1"/>
  <c r="B64" i="3"/>
  <c r="U63" i="3"/>
  <c r="AF93" i="1"/>
  <c r="AH93" i="1"/>
  <c r="U54" i="1"/>
  <c r="AM94" i="1"/>
  <c r="B55" i="1"/>
  <c r="B60" i="3"/>
  <c r="U59" i="3"/>
  <c r="AF89" i="1"/>
  <c r="AH89" i="1"/>
  <c r="U50" i="1"/>
  <c r="AM90" i="1"/>
  <c r="B51" i="1"/>
  <c r="B56" i="3"/>
  <c r="U55" i="3"/>
  <c r="AF85" i="1"/>
  <c r="AH85" i="1"/>
  <c r="U46" i="1"/>
  <c r="AM86" i="1"/>
  <c r="B47" i="1"/>
  <c r="B52" i="3"/>
  <c r="U51" i="3"/>
  <c r="AF80" i="1"/>
  <c r="AM80" i="1"/>
  <c r="B42" i="1"/>
  <c r="B47" i="3"/>
  <c r="AI86" i="1"/>
  <c r="AI90" i="1"/>
  <c r="AI94" i="1"/>
  <c r="AI97" i="1"/>
  <c r="AI101" i="1"/>
  <c r="AJ103" i="1"/>
  <c r="R37" i="1"/>
  <c r="AI80" i="1"/>
  <c r="G37" i="1"/>
  <c r="AM75" i="1"/>
  <c r="B40" i="1"/>
  <c r="B45" i="3"/>
  <c r="R42" i="3"/>
  <c r="G42" i="3"/>
  <c r="AJ82" i="1"/>
</calcChain>
</file>

<file path=xl/sharedStrings.xml><?xml version="1.0" encoding="utf-8"?>
<sst xmlns="http://schemas.openxmlformats.org/spreadsheetml/2006/main" count="131" uniqueCount="80">
  <si>
    <t>Score</t>
  </si>
  <si>
    <t>Input</t>
  </si>
  <si>
    <t>Target Readiness Score</t>
  </si>
  <si>
    <t>Total number of unit operations from feedstock to final product</t>
  </si>
  <si>
    <t>Growth in size bewteen current operating scale and proposed project</t>
  </si>
  <si>
    <t>Average ratio of key process criteria when compared to commercial target</t>
  </si>
  <si>
    <t>Operational hours of testing at the previous (pilot or demonstration) scale that represent the commerical scale process</t>
  </si>
  <si>
    <t>Weight</t>
  </si>
  <si>
    <t>Actual Readiness Scope</t>
  </si>
  <si>
    <t>Calc</t>
  </si>
  <si>
    <t>COMMERCIALIZATION READINESS SCORECARD</t>
  </si>
  <si>
    <t>Degree of Process Integrated (pick one)</t>
  </si>
  <si>
    <t>Length of Testing (input hours)</t>
  </si>
  <si>
    <t>Status of Key Criteria (insert decimal number)</t>
  </si>
  <si>
    <t>Scale-up Factor (insert number)</t>
  </si>
  <si>
    <t>Number of Unit Operations (insert number)</t>
  </si>
  <si>
    <t>Expectations (pick one)</t>
  </si>
  <si>
    <t>High</t>
  </si>
  <si>
    <t>Medium</t>
  </si>
  <si>
    <t>Low</t>
  </si>
  <si>
    <t>Project expects a high level of accuracy in capital cost estimate, schedule, manufacturing cost and plant capacity.  This will require longer timeline and significant up-front engineering effort.</t>
  </si>
  <si>
    <t>Willing to accept reasonble level of uncertainty in capital cost, project schedule, manufacturing cost and ultimate capacity.  Will need to actively manage risk throughout the process.</t>
  </si>
  <si>
    <t>Strong desire to get into larger scale production as soon as possible and willingness to accept significant capital cost, schedule, manufacturing cost and ultimate capacity risk.  Requires singificant resources and equity funding.</t>
  </si>
  <si>
    <t>Low technology scale-up risk, especially if combined with adequate hours of integrated pilot operation</t>
  </si>
  <si>
    <t>Medium technology scale-up risk, success dependent upon quality of integrated pilot data</t>
  </si>
  <si>
    <t>Low risk based on fully integrated process</t>
  </si>
  <si>
    <t>Medium risk, consider methods to integrate operations into one site</t>
  </si>
  <si>
    <t>High risk, unlikely to meet key targets at commercial scale without additional investment or technical breakthough.</t>
  </si>
  <si>
    <t>Adequate hours, provides lower scale up risk</t>
  </si>
  <si>
    <t>Moderate hours, medium scale up risk</t>
  </si>
  <si>
    <t>Limited hours, high risk of scale up and unlikely to meet key targets at commercial scale without additional investment or technical breakthrough</t>
  </si>
  <si>
    <t>Growth in size between current operating scale and proposed project</t>
  </si>
  <si>
    <r>
      <rPr>
        <i/>
        <u/>
        <sz val="11"/>
        <color theme="1"/>
        <rFont val="Calibri (Body)"/>
      </rPr>
      <t>High Probabiity</t>
    </r>
    <r>
      <rPr>
        <sz val="11"/>
        <color theme="1"/>
        <rFont val="Calibri"/>
        <family val="2"/>
        <scheme val="minor"/>
      </rPr>
      <t xml:space="preserve"> - expect high level of conficence in capital cost, timeline and ultimate capacity of facility.  Insert "1"</t>
    </r>
  </si>
  <si>
    <r>
      <rPr>
        <i/>
        <u/>
        <sz val="11"/>
        <color theme="1"/>
        <rFont val="Calibri (Body)"/>
      </rPr>
      <t>Balanced</t>
    </r>
    <r>
      <rPr>
        <sz val="11"/>
        <color theme="1"/>
        <rFont val="Calibri"/>
        <family val="2"/>
        <scheme val="minor"/>
      </rPr>
      <t xml:space="preserve"> - willing to accept some level of uncertainty in capital cost, capacity and schedule.  Insert "2"</t>
    </r>
  </si>
  <si>
    <r>
      <rPr>
        <i/>
        <u/>
        <sz val="11"/>
        <color theme="1"/>
        <rFont val="Calibri (Body)"/>
      </rPr>
      <t>Speed to Market</t>
    </r>
    <r>
      <rPr>
        <sz val="11"/>
        <color theme="1"/>
        <rFont val="Calibri"/>
        <family val="2"/>
        <scheme val="minor"/>
      </rPr>
      <t xml:space="preserve"> - strong drive to get into larger scale production as soon as possible, willingness to accept significant uncertainly.  Insert "3"</t>
    </r>
  </si>
  <si>
    <r>
      <rPr>
        <i/>
        <u/>
        <sz val="11"/>
        <color theme="1"/>
        <rFont val="Calibri (Body)"/>
      </rPr>
      <t>Fully Integrated</t>
    </r>
    <r>
      <rPr>
        <sz val="11"/>
        <color theme="1"/>
        <rFont val="Calibri"/>
        <family val="2"/>
        <scheme val="minor"/>
      </rPr>
      <t xml:space="preserve"> - process is being operated from feedstock to final product in a continuous process, all on the same location. Insert "1"</t>
    </r>
  </si>
  <si>
    <r>
      <rPr>
        <i/>
        <u/>
        <sz val="11"/>
        <color theme="1"/>
        <rFont val="Calibri (Body)"/>
      </rPr>
      <t>Partially integrated</t>
    </r>
    <r>
      <rPr>
        <sz val="11"/>
        <color theme="1"/>
        <rFont val="Calibri"/>
        <family val="2"/>
        <scheme val="minor"/>
      </rPr>
      <t xml:space="preserve"> - process is conducted with pieces in multiple locations, attempting to mimic a fully integrated process.  Insert "2"</t>
    </r>
  </si>
  <si>
    <r>
      <rPr>
        <i/>
        <u/>
        <sz val="11"/>
        <color theme="1"/>
        <rFont val="Calibri (Body)"/>
      </rPr>
      <t>Independent</t>
    </r>
    <r>
      <rPr>
        <sz val="11"/>
        <color theme="1"/>
        <rFont val="Calibri"/>
        <family val="2"/>
        <scheme val="minor"/>
      </rPr>
      <t xml:space="preserve"> - unit operations are run individually and modeled based on mathematical representation of how they form an overall process.  Insert "3"</t>
    </r>
  </si>
  <si>
    <t>Inputs</t>
  </si>
  <si>
    <t>Results</t>
  </si>
  <si>
    <t>Target Score</t>
  </si>
  <si>
    <t>Actual Score</t>
  </si>
  <si>
    <t>Overall Comments</t>
  </si>
  <si>
    <t>Results by Individual Evaluation Criteria</t>
  </si>
  <si>
    <t>From input page, 1=100, 2= 75, 3=50</t>
  </si>
  <si>
    <t>Above</t>
  </si>
  <si>
    <t>80-100 %</t>
  </si>
  <si>
    <t>LT 80%</t>
  </si>
  <si>
    <t>Process has scored higher than target expectation.   Reasonable probability of meeting goals during commercialization</t>
  </si>
  <si>
    <t>Low end of the range of typical unit operations.  Less risk integrating the process than typical advanced biotechnology processes.</t>
  </si>
  <si>
    <t>Middle of the range of typical unit operations.  Average risk integrating the process compared to typical advanced biotechnology processes.</t>
  </si>
  <si>
    <t>High technology scale-up risk, consider smaller increase or using multiple pieces of similar equipment to make individual unit operation scale-up less risky</t>
  </si>
  <si>
    <t>High end of the range of typical unit operations.  Consider modifying process with unit operations that result in less total opeations</t>
  </si>
  <si>
    <t>Within reasonable range of targets to consider commercialization.</t>
  </si>
  <si>
    <t>Medium risk, especially in manufacturing cost and plant capacity areas.  Consider additional optimization work.</t>
  </si>
  <si>
    <t>High risk, unlikely to meet targets without additional investment or technical advancement.  More testing and optimization work needed.</t>
  </si>
  <si>
    <t>ERROR - CHECK ENTRIES IN CELLS ABOVE</t>
  </si>
  <si>
    <t xml:space="preserve">Degree of Process Integration </t>
  </si>
  <si>
    <t>(percent of individual target)</t>
  </si>
  <si>
    <r>
      <rPr>
        <b/>
        <sz val="12"/>
        <color theme="1"/>
        <rFont val="Calibri"/>
        <family val="2"/>
        <scheme val="minor"/>
      </rPr>
      <t>Length of Testing</t>
    </r>
    <r>
      <rPr>
        <sz val="12"/>
        <color theme="1"/>
        <rFont val="Calibri"/>
        <family val="2"/>
        <scheme val="minor"/>
      </rPr>
      <t xml:space="preserve"> </t>
    </r>
  </si>
  <si>
    <r>
      <rPr>
        <b/>
        <sz val="12"/>
        <color theme="1"/>
        <rFont val="Calibri"/>
        <family val="2"/>
        <scheme val="minor"/>
      </rPr>
      <t>Status of Key Criteria</t>
    </r>
    <r>
      <rPr>
        <sz val="12"/>
        <color theme="1"/>
        <rFont val="Calibri"/>
        <family val="2"/>
        <scheme val="minor"/>
      </rPr>
      <t xml:space="preserve"> </t>
    </r>
  </si>
  <si>
    <r>
      <rPr>
        <b/>
        <sz val="12"/>
        <color theme="1"/>
        <rFont val="Calibri"/>
        <family val="2"/>
        <scheme val="minor"/>
      </rPr>
      <t>Scale-up Factor</t>
    </r>
    <r>
      <rPr>
        <sz val="12"/>
        <color theme="1"/>
        <rFont val="Calibri"/>
        <family val="2"/>
        <scheme val="minor"/>
      </rPr>
      <t xml:space="preserve"> </t>
    </r>
  </si>
  <si>
    <r>
      <rPr>
        <b/>
        <sz val="12"/>
        <color theme="1"/>
        <rFont val="Calibri"/>
        <family val="2"/>
        <scheme val="minor"/>
      </rPr>
      <t>Number of Unit Operations</t>
    </r>
    <r>
      <rPr>
        <sz val="12"/>
        <color theme="1"/>
        <rFont val="Calibri"/>
        <family val="2"/>
        <scheme val="minor"/>
      </rPr>
      <t xml:space="preserve"> </t>
    </r>
  </si>
  <si>
    <t>Disclaimer - scorecard is indended as a high-level evaluation of the state of readiness of advanced biotechnology processes for commercialization and is highly dependent upon the quality of information input.  Investment decisions should not be made on this level of analysis.</t>
  </si>
  <si>
    <t xml:space="preserve">Expectation </t>
  </si>
  <si>
    <t>(pick one and insert corresponding number in box)</t>
  </si>
  <si>
    <t>(insert number)</t>
  </si>
  <si>
    <t xml:space="preserve">Status of Key Criteria </t>
  </si>
  <si>
    <t>(insert decimal number)</t>
  </si>
  <si>
    <t>(pick one)</t>
  </si>
  <si>
    <t>(hours of continuous operation)</t>
  </si>
  <si>
    <t>Degree of Process Integration</t>
  </si>
  <si>
    <t>Operational hours of testing at the previous (pilot or demonstration) scale that represents the commerical scale process</t>
  </si>
  <si>
    <t>n/a</t>
  </si>
  <si>
    <r>
      <rPr>
        <i/>
        <u/>
        <sz val="11"/>
        <color theme="1"/>
        <rFont val="Calibri (Body)"/>
      </rPr>
      <t>High Probability</t>
    </r>
    <r>
      <rPr>
        <sz val="11"/>
        <color theme="1"/>
        <rFont val="Calibri"/>
        <family val="2"/>
        <scheme val="minor"/>
      </rPr>
      <t xml:space="preserve"> - expect high level of conficence in capital cost, timeline and ultimate capacity of facility.  Insert "1"</t>
    </r>
  </si>
  <si>
    <r>
      <t xml:space="preserve">INPUTS - </t>
    </r>
    <r>
      <rPr>
        <i/>
        <sz val="14"/>
        <color theme="1"/>
        <rFont val="Calibri (Body)"/>
      </rPr>
      <t>fill in yellow shaded boxes</t>
    </r>
  </si>
  <si>
    <t>Process has actual score between 80 and 100% of target, success is possible, but not probable.  Consider focusing on areas with lowest proportional score</t>
  </si>
  <si>
    <t>Process has actual score less than 80 percent of target.  Success is unlikely if commericalization commences with current state of technology, need to focus on areas with lowest proportional scores</t>
  </si>
  <si>
    <r>
      <rPr>
        <b/>
        <sz val="12"/>
        <color theme="1"/>
        <rFont val="Calibri"/>
        <family val="2"/>
        <scheme val="minor"/>
      </rPr>
      <t>INSTRUCTIONS</t>
    </r>
    <r>
      <rPr>
        <sz val="12"/>
        <color theme="1"/>
        <rFont val="Calibri"/>
        <family val="2"/>
        <scheme val="minor"/>
      </rPr>
      <t xml:space="preserve"> - First page of the scorecard is for input of process information.  Cells in yellow are the input cells and are based on the "Take the Test - Evaluate Commercial Readiness" series.  The second page provides an numeric rating and comments based upon the calculated results.</t>
    </r>
  </si>
  <si>
    <t>COMMERCIAL READINESS SCORECARD</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</si>
</sst>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2"/>
      <color theme="1"/>
      <name val="Calibri"/>
      <family val="2"/>
      <scheme val="minor"/>
    </font>
    <font>
      <sz val="12"/>
      <color theme="1"/>
      <name val="Calibri"/>
      <family val="2"/>
      <scheme val="minor"/>
    </font>
    <font>
      <b/>
      <sz val="12"/>
      <color theme="1"/>
      <name val="Calibri"/>
      <family val="2"/>
      <scheme val="minor"/>
    </font>
    <font>
      <sz val="8"/>
      <name val="Calibri"/>
      <family val="2"/>
      <scheme val="minor"/>
    </font>
    <font>
      <b/>
      <sz val="16"/>
      <color theme="1"/>
      <name val="Calibri"/>
      <scheme val="minor"/>
    </font>
    <font>
      <sz val="10"/>
      <color theme="1"/>
      <name val="Calibri"/>
      <family val="2"/>
      <scheme val="minor"/>
    </font>
    <font>
      <i/>
      <sz val="8"/>
      <color theme="1"/>
      <name val="Calibri"/>
      <scheme val="minor"/>
    </font>
    <font>
      <sz val="11"/>
      <color theme="1"/>
      <name val="Calibri"/>
      <family val="2"/>
      <scheme val="minor"/>
    </font>
    <font>
      <i/>
      <u/>
      <sz val="11"/>
      <color theme="1"/>
      <name val="Calibri (Body)"/>
    </font>
    <font>
      <b/>
      <sz val="14"/>
      <color theme="1"/>
      <name val="Calibri"/>
      <scheme val="minor"/>
    </font>
    <font>
      <sz val="14"/>
      <color theme="1"/>
      <name val="Calibri"/>
      <family val="2"/>
      <scheme val="minor"/>
    </font>
    <font>
      <b/>
      <sz val="18"/>
      <color rgb="FFFF0000"/>
      <name val="Calibri"/>
      <scheme val="minor"/>
    </font>
    <font>
      <i/>
      <sz val="14"/>
      <color theme="1"/>
      <name val="Calibri (Body)"/>
    </font>
  </fonts>
  <fills count="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s>
  <borders count="24">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medium">
        <color auto="1"/>
      </right>
      <top style="medium">
        <color auto="1"/>
      </top>
      <bottom/>
      <diagonal/>
    </border>
    <border>
      <left style="thin">
        <color auto="1"/>
      </left>
      <right style="thin">
        <color auto="1"/>
      </right>
      <top/>
      <bottom style="thin">
        <color auto="1"/>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xf numFmtId="9" fontId="1" fillId="0" borderId="0" applyFont="0" applyFill="0" applyBorder="0" applyAlignment="0" applyProtection="0"/>
  </cellStyleXfs>
  <cellXfs count="106">
    <xf numFmtId="0" fontId="0" fillId="0" borderId="0" xfId="0"/>
    <xf numFmtId="0" fontId="0" fillId="0" borderId="0" xfId="0" applyAlignment="1">
      <alignment horizontal="center"/>
    </xf>
    <xf numFmtId="0" fontId="4" fillId="0" borderId="0" xfId="0" applyFont="1" applyAlignment="1">
      <alignment horizontal="center"/>
    </xf>
    <xf numFmtId="0" fontId="0" fillId="0" borderId="0" xfId="0" applyAlignment="1">
      <alignment wrapText="1"/>
    </xf>
    <xf numFmtId="0" fontId="2" fillId="0" borderId="0" xfId="0" applyFont="1"/>
    <xf numFmtId="0" fontId="2" fillId="0" borderId="0" xfId="0" applyFont="1" applyAlignment="1">
      <alignment wrapText="1"/>
    </xf>
    <xf numFmtId="0" fontId="2" fillId="0" borderId="0" xfId="0" applyFont="1" applyAlignment="1">
      <alignment horizontal="center"/>
    </xf>
    <xf numFmtId="0" fontId="0" fillId="0" borderId="0" xfId="0" applyFont="1" applyAlignment="1">
      <alignment wrapText="1"/>
    </xf>
    <xf numFmtId="0" fontId="0" fillId="0" borderId="0" xfId="0" applyFont="1"/>
    <xf numFmtId="0" fontId="2" fillId="0" borderId="0" xfId="0" applyFont="1" applyFill="1" applyAlignment="1">
      <alignment wrapText="1"/>
    </xf>
    <xf numFmtId="9" fontId="0" fillId="0" borderId="0" xfId="1" applyFont="1"/>
    <xf numFmtId="2" fontId="0" fillId="0" borderId="0" xfId="0" applyNumberFormat="1"/>
    <xf numFmtId="0" fontId="0" fillId="3" borderId="0" xfId="0" applyFill="1"/>
    <xf numFmtId="1" fontId="0" fillId="3" borderId="0" xfId="0" applyNumberFormat="1" applyFill="1"/>
    <xf numFmtId="0" fontId="0" fillId="0" borderId="0" xfId="0" applyAlignment="1">
      <alignment horizontal="right"/>
    </xf>
    <xf numFmtId="0" fontId="0" fillId="0" borderId="0" xfId="0" applyFill="1"/>
    <xf numFmtId="9" fontId="0" fillId="0" borderId="0" xfId="0" applyNumberFormat="1"/>
    <xf numFmtId="1" fontId="0" fillId="0" borderId="0" xfId="0" applyNumberFormat="1"/>
    <xf numFmtId="1" fontId="0" fillId="4" borderId="0" xfId="0" applyNumberFormat="1" applyFill="1"/>
    <xf numFmtId="0" fontId="5" fillId="0" borderId="0" xfId="0" applyFont="1" applyAlignment="1">
      <alignment horizontal="center"/>
    </xf>
    <xf numFmtId="0" fontId="0" fillId="2" borderId="1" xfId="0" applyFill="1" applyBorder="1" applyAlignment="1">
      <alignment wrapText="1"/>
    </xf>
    <xf numFmtId="0" fontId="0" fillId="2" borderId="1" xfId="0" applyFill="1" applyBorder="1"/>
    <xf numFmtId="0" fontId="0" fillId="0" borderId="0" xfId="0" applyFont="1" applyAlignment="1">
      <alignment horizontal="left" vertical="top"/>
    </xf>
    <xf numFmtId="0" fontId="0" fillId="0" borderId="0" xfId="0" applyAlignment="1">
      <alignment horizontal="left" vertical="top"/>
    </xf>
    <xf numFmtId="0" fontId="9" fillId="0" borderId="0" xfId="0" applyFont="1"/>
    <xf numFmtId="0" fontId="0" fillId="2" borderId="0" xfId="0" applyFill="1" applyAlignment="1">
      <alignment horizontal="center" wrapText="1"/>
    </xf>
    <xf numFmtId="0" fontId="7" fillId="0" borderId="0" xfId="0" applyFont="1" applyBorder="1" applyAlignment="1">
      <alignment horizontal="left" vertical="top" wrapText="1"/>
    </xf>
    <xf numFmtId="0" fontId="9" fillId="0" borderId="0" xfId="0" applyFont="1" applyBorder="1" applyAlignment="1">
      <alignment horizontal="center" vertical="center"/>
    </xf>
    <xf numFmtId="0" fontId="5" fillId="0" borderId="0" xfId="0" applyFont="1" applyAlignment="1">
      <alignment horizontal="right"/>
    </xf>
    <xf numFmtId="0" fontId="0" fillId="5" borderId="5" xfId="0" applyFill="1" applyBorder="1"/>
    <xf numFmtId="0" fontId="0" fillId="5" borderId="6" xfId="0" applyFill="1" applyBorder="1"/>
    <xf numFmtId="0" fontId="0" fillId="5" borderId="4" xfId="0" applyFont="1" applyFill="1" applyBorder="1" applyAlignment="1"/>
    <xf numFmtId="0" fontId="6" fillId="0" borderId="0" xfId="0" applyFont="1" applyAlignment="1">
      <alignment wrapText="1"/>
    </xf>
    <xf numFmtId="0" fontId="0" fillId="0" borderId="0" xfId="0" applyBorder="1"/>
    <xf numFmtId="0" fontId="2" fillId="5" borderId="4" xfId="0" applyFont="1" applyFill="1" applyBorder="1"/>
    <xf numFmtId="0" fontId="0" fillId="5" borderId="4" xfId="0" applyFont="1" applyFill="1" applyBorder="1"/>
    <xf numFmtId="0" fontId="0" fillId="5" borderId="4" xfId="0" applyFont="1" applyFill="1" applyBorder="1" applyAlignment="1">
      <alignment vertical="center"/>
    </xf>
    <xf numFmtId="0" fontId="0" fillId="5" borderId="5" xfId="0" applyFont="1" applyFill="1" applyBorder="1" applyAlignment="1">
      <alignment vertical="center"/>
    </xf>
    <xf numFmtId="0" fontId="0" fillId="5" borderId="6" xfId="0" applyFont="1" applyFill="1" applyBorder="1" applyAlignment="1">
      <alignment vertical="center"/>
    </xf>
    <xf numFmtId="0" fontId="2" fillId="5" borderId="4" xfId="0" applyFont="1" applyFill="1" applyBorder="1" applyAlignment="1">
      <alignment vertical="center"/>
    </xf>
    <xf numFmtId="0" fontId="2" fillId="5" borderId="5" xfId="0" applyFont="1" applyFill="1" applyBorder="1" applyAlignment="1">
      <alignment vertical="center"/>
    </xf>
    <xf numFmtId="0" fontId="2" fillId="5" borderId="6" xfId="0" applyFont="1" applyFill="1" applyBorder="1" applyAlignment="1">
      <alignment vertical="center"/>
    </xf>
    <xf numFmtId="0" fontId="0" fillId="0" borderId="0" xfId="0" applyFont="1" applyFill="1" applyBorder="1" applyAlignment="1">
      <alignment vertical="center"/>
    </xf>
    <xf numFmtId="0" fontId="0" fillId="5" borderId="7" xfId="0" applyFont="1" applyFill="1" applyBorder="1" applyAlignment="1">
      <alignment vertical="center"/>
    </xf>
    <xf numFmtId="0" fontId="0" fillId="5" borderId="8" xfId="0" applyFont="1" applyFill="1" applyBorder="1" applyAlignment="1">
      <alignment vertical="center"/>
    </xf>
    <xf numFmtId="0" fontId="0" fillId="5" borderId="9" xfId="0" applyFont="1" applyFill="1" applyBorder="1" applyAlignment="1">
      <alignment vertical="center"/>
    </xf>
    <xf numFmtId="0" fontId="7" fillId="0" borderId="0" xfId="0" applyFont="1" applyBorder="1" applyAlignment="1">
      <alignment horizontal="left" vertical="top" wrapText="1"/>
    </xf>
    <xf numFmtId="0" fontId="0" fillId="0" borderId="0" xfId="0" applyFill="1" applyBorder="1"/>
    <xf numFmtId="0" fontId="0" fillId="0" borderId="0" xfId="0" applyFill="1" applyBorder="1" applyAlignment="1">
      <alignment horizontal="center"/>
    </xf>
    <xf numFmtId="0" fontId="2" fillId="0" borderId="0" xfId="0" applyFont="1" applyFill="1" applyBorder="1" applyAlignment="1">
      <alignment horizontal="center"/>
    </xf>
    <xf numFmtId="0" fontId="0" fillId="0" borderId="0" xfId="0" applyFont="1" applyFill="1" applyBorder="1" applyAlignment="1">
      <alignment horizontal="left" vertical="top"/>
    </xf>
    <xf numFmtId="0" fontId="0" fillId="0" borderId="0" xfId="0" applyFill="1" applyBorder="1" applyAlignment="1">
      <alignment horizontal="center" wrapText="1"/>
    </xf>
    <xf numFmtId="0" fontId="0" fillId="0" borderId="0" xfId="0" applyFill="1" applyBorder="1" applyAlignment="1">
      <alignment wrapText="1"/>
    </xf>
    <xf numFmtId="0" fontId="0" fillId="0" borderId="0" xfId="0" applyFill="1" applyBorder="1" applyAlignment="1">
      <alignment horizontal="right"/>
    </xf>
    <xf numFmtId="9" fontId="0" fillId="0" borderId="0" xfId="1" applyFont="1" applyFill="1" applyBorder="1"/>
    <xf numFmtId="2" fontId="0" fillId="0" borderId="0" xfId="0" applyNumberFormat="1" applyFill="1" applyBorder="1"/>
    <xf numFmtId="1" fontId="0" fillId="0" borderId="0" xfId="0" applyNumberFormat="1" applyFill="1" applyBorder="1"/>
    <xf numFmtId="9" fontId="0" fillId="0" borderId="0" xfId="0" applyNumberFormat="1" applyFill="1" applyBorder="1"/>
    <xf numFmtId="0" fontId="0" fillId="7" borderId="15" xfId="0" applyFill="1" applyBorder="1" applyAlignment="1">
      <alignment horizontal="center" vertical="top" wrapText="1"/>
    </xf>
    <xf numFmtId="0" fontId="0" fillId="7" borderId="18" xfId="0" applyFill="1" applyBorder="1" applyAlignment="1">
      <alignment horizontal="center" vertical="top" wrapText="1"/>
    </xf>
    <xf numFmtId="0" fontId="0" fillId="7" borderId="16" xfId="0" applyFill="1" applyBorder="1" applyAlignment="1">
      <alignment horizontal="center" vertical="top" wrapText="1"/>
    </xf>
    <xf numFmtId="0" fontId="0" fillId="7" borderId="19" xfId="0" applyFill="1" applyBorder="1" applyAlignment="1">
      <alignment horizontal="center" vertical="top" wrapText="1"/>
    </xf>
    <xf numFmtId="0" fontId="0" fillId="7" borderId="0" xfId="0" applyFill="1" applyBorder="1" applyAlignment="1">
      <alignment horizontal="center" vertical="top" wrapText="1"/>
    </xf>
    <xf numFmtId="0" fontId="0" fillId="7" borderId="20" xfId="0" applyFill="1" applyBorder="1" applyAlignment="1">
      <alignment horizontal="center" vertical="top" wrapText="1"/>
    </xf>
    <xf numFmtId="0" fontId="0" fillId="7" borderId="21" xfId="0" applyFill="1" applyBorder="1" applyAlignment="1">
      <alignment horizontal="center" vertical="top" wrapText="1"/>
    </xf>
    <xf numFmtId="0" fontId="0" fillId="7" borderId="22" xfId="0" applyFill="1" applyBorder="1" applyAlignment="1">
      <alignment horizontal="center" vertical="top" wrapText="1"/>
    </xf>
    <xf numFmtId="0" fontId="0" fillId="7" borderId="23" xfId="0" applyFill="1" applyBorder="1" applyAlignment="1">
      <alignment horizontal="center"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9" fontId="2" fillId="0" borderId="15" xfId="1" applyFont="1" applyBorder="1" applyAlignment="1">
      <alignment horizontal="center" vertical="center"/>
    </xf>
    <xf numFmtId="9" fontId="2" fillId="0" borderId="16" xfId="1" applyFont="1" applyBorder="1" applyAlignment="1">
      <alignment horizontal="center" vertical="center"/>
    </xf>
    <xf numFmtId="0" fontId="6" fillId="0" borderId="0" xfId="0" applyFont="1" applyAlignment="1">
      <alignment horizontal="center" wrapText="1"/>
    </xf>
    <xf numFmtId="0" fontId="7" fillId="0" borderId="13" xfId="0" applyFont="1" applyBorder="1" applyAlignment="1">
      <alignment horizontal="left" vertical="top" wrapText="1"/>
    </xf>
    <xf numFmtId="0" fontId="7" fillId="0" borderId="0" xfId="0" applyFont="1" applyBorder="1" applyAlignment="1">
      <alignment horizontal="left" vertical="top" wrapText="1"/>
    </xf>
    <xf numFmtId="9" fontId="2" fillId="0" borderId="2" xfId="1" applyFont="1" applyBorder="1" applyAlignment="1">
      <alignment horizontal="center" vertical="center"/>
    </xf>
    <xf numFmtId="9" fontId="2" fillId="0" borderId="3" xfId="1" applyFont="1" applyBorder="1" applyAlignment="1">
      <alignment horizontal="center" vertical="center"/>
    </xf>
    <xf numFmtId="0" fontId="7" fillId="0" borderId="1" xfId="0" applyFont="1" applyBorder="1" applyAlignment="1">
      <alignment horizontal="left" vertical="top" wrapText="1"/>
    </xf>
    <xf numFmtId="0" fontId="7" fillId="0" borderId="17" xfId="0" applyFont="1" applyBorder="1" applyAlignment="1">
      <alignment horizontal="left" vertical="top" wrapText="1"/>
    </xf>
    <xf numFmtId="0" fontId="9" fillId="6" borderId="2" xfId="0" applyFont="1" applyFill="1" applyBorder="1" applyAlignment="1" applyProtection="1">
      <alignment horizontal="center" vertical="center"/>
      <protection locked="0"/>
    </xf>
    <xf numFmtId="0" fontId="9" fillId="6" borderId="3" xfId="0" applyFont="1" applyFill="1" applyBorder="1" applyAlignment="1" applyProtection="1">
      <alignment horizontal="center" vertical="center"/>
      <protection locked="0"/>
    </xf>
    <xf numFmtId="0" fontId="11" fillId="0" borderId="0" xfId="0" applyFont="1" applyAlignment="1">
      <alignment horizontal="center" vertical="center"/>
    </xf>
    <xf numFmtId="0" fontId="10" fillId="0" borderId="0" xfId="0" applyFont="1" applyAlignment="1">
      <alignment horizontal="center" vertical="top"/>
    </xf>
    <xf numFmtId="0" fontId="4" fillId="0" borderId="2" xfId="0" applyFont="1" applyBorder="1" applyAlignment="1">
      <alignment horizontal="center"/>
    </xf>
    <xf numFmtId="0" fontId="4" fillId="0" borderId="3" xfId="0" applyFont="1" applyBorder="1" applyAlignment="1">
      <alignment horizontal="center"/>
    </xf>
    <xf numFmtId="1" fontId="4" fillId="0" borderId="2" xfId="0" applyNumberFormat="1" applyFont="1" applyBorder="1" applyAlignment="1">
      <alignment horizontal="center"/>
    </xf>
    <xf numFmtId="0" fontId="7" fillId="0" borderId="14" xfId="0" applyFont="1" applyBorder="1" applyAlignment="1">
      <alignment horizontal="left" vertical="top" wrapText="1"/>
    </xf>
    <xf numFmtId="0" fontId="5" fillId="5" borderId="4"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4"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1" xfId="0" applyFont="1" applyBorder="1" applyAlignment="1">
      <alignment horizontal="left" vertical="top"/>
    </xf>
    <xf numFmtId="2" fontId="9" fillId="6" borderId="2" xfId="0" applyNumberFormat="1" applyFont="1" applyFill="1" applyBorder="1" applyAlignment="1" applyProtection="1">
      <alignment horizontal="center" vertical="center"/>
      <protection locked="0"/>
    </xf>
    <xf numFmtId="2" fontId="9" fillId="6" borderId="3" xfId="0" applyNumberFormat="1" applyFont="1" applyFill="1" applyBorder="1" applyAlignment="1" applyProtection="1">
      <alignment horizontal="center"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2" fontId="9" fillId="0" borderId="2" xfId="0" applyNumberFormat="1" applyFont="1" applyBorder="1" applyAlignment="1">
      <alignment horizontal="center" vertical="center"/>
    </xf>
    <xf numFmtId="2" fontId="9" fillId="0" borderId="3" xfId="0" applyNumberFormat="1" applyFont="1" applyBorder="1" applyAlignment="1">
      <alignment horizontal="center" vertical="center"/>
    </xf>
  </cellXfs>
  <cellStyles count="2">
    <cellStyle name="Normal" xfId="0" builtinId="0"/>
    <cellStyle name="Percent" xfId="1"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24114</xdr:colOff>
      <xdr:row>5</xdr:row>
      <xdr:rowOff>48228</xdr:rowOff>
    </xdr:from>
    <xdr:to>
      <xdr:col>6</xdr:col>
      <xdr:colOff>7368</xdr:colOff>
      <xdr:row>7</xdr:row>
      <xdr:rowOff>180812</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114" y="1052975"/>
          <a:ext cx="1671229" cy="534482"/>
        </a:xfrm>
        <a:prstGeom prst="rect">
          <a:avLst/>
        </a:prstGeom>
      </xdr:spPr>
    </xdr:pic>
    <xdr:clientData/>
  </xdr:twoCellAnchor>
  <xdr:twoCellAnchor editAs="oneCell">
    <xdr:from>
      <xdr:col>0</xdr:col>
      <xdr:colOff>22679</xdr:colOff>
      <xdr:row>35</xdr:row>
      <xdr:rowOff>68039</xdr:rowOff>
    </xdr:from>
    <xdr:to>
      <xdr:col>6</xdr:col>
      <xdr:colOff>230992</xdr:colOff>
      <xdr:row>38</xdr:row>
      <xdr:rowOff>71587</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679" y="8792939"/>
          <a:ext cx="1884713" cy="613149"/>
        </a:xfrm>
        <a:prstGeom prst="rect">
          <a:avLst/>
        </a:prstGeom>
      </xdr:spPr>
    </xdr:pic>
    <xdr:clientData/>
  </xdr:twoCellAnchor>
  <xdr:oneCellAnchor>
    <xdr:from>
      <xdr:col>19</xdr:col>
      <xdr:colOff>270057</xdr:colOff>
      <xdr:row>13</xdr:row>
      <xdr:rowOff>386839</xdr:rowOff>
    </xdr:from>
    <xdr:ext cx="587981" cy="217560"/>
    <xdr:sp macro="" textlink="">
      <xdr:nvSpPr>
        <xdr:cNvPr id="4" name="TextBox 3"/>
        <xdr:cNvSpPr txBox="1"/>
      </xdr:nvSpPr>
      <xdr:spPr>
        <a:xfrm>
          <a:off x="5578657" y="2558539"/>
          <a:ext cx="58798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a:t>
          </a:r>
          <a:r>
            <a:rPr lang="en-US" sz="800" baseline="0"/>
            <a:t> 2 or 3)</a:t>
          </a:r>
          <a:endParaRPr lang="en-US" sz="800"/>
        </a:p>
      </xdr:txBody>
    </xdr:sp>
    <xdr:clientData/>
  </xdr:oneCellAnchor>
  <xdr:oneCellAnchor>
    <xdr:from>
      <xdr:col>19</xdr:col>
      <xdr:colOff>262758</xdr:colOff>
      <xdr:row>27</xdr:row>
      <xdr:rowOff>383235</xdr:rowOff>
    </xdr:from>
    <xdr:ext cx="587981" cy="217560"/>
    <xdr:sp macro="" textlink="">
      <xdr:nvSpPr>
        <xdr:cNvPr id="5" name="TextBox 4"/>
        <xdr:cNvSpPr txBox="1"/>
      </xdr:nvSpPr>
      <xdr:spPr>
        <a:xfrm>
          <a:off x="5608011" y="6307222"/>
          <a:ext cx="58798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a:t>
          </a:r>
          <a:r>
            <a:rPr lang="en-US" sz="800" baseline="0"/>
            <a:t> 2 or 3)</a:t>
          </a:r>
          <a:endParaRPr lang="en-US" sz="800"/>
        </a:p>
      </xdr:txBody>
    </xdr:sp>
    <xdr:clientData/>
  </xdr:oneCellAnchor>
  <xdr:oneCellAnchor>
    <xdr:from>
      <xdr:col>19</xdr:col>
      <xdr:colOff>262758</xdr:colOff>
      <xdr:row>23</xdr:row>
      <xdr:rowOff>277355</xdr:rowOff>
    </xdr:from>
    <xdr:ext cx="584519" cy="217560"/>
    <xdr:sp macro="" textlink="">
      <xdr:nvSpPr>
        <xdr:cNvPr id="6" name="TextBox 5"/>
        <xdr:cNvSpPr txBox="1"/>
      </xdr:nvSpPr>
      <xdr:spPr>
        <a:xfrm>
          <a:off x="5571358" y="5408155"/>
          <a:ext cx="58451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(0.0</a:t>
          </a:r>
          <a:r>
            <a:rPr lang="en-US" sz="800" baseline="0"/>
            <a:t> - 1.0)</a:t>
          </a:r>
          <a:endParaRPr lang="en-US" sz="800"/>
        </a:p>
      </xdr:txBody>
    </xdr:sp>
    <xdr:clientData/>
  </xdr:oneCellAnchor>
  <xdr:oneCellAnchor>
    <xdr:from>
      <xdr:col>20</xdr:col>
      <xdr:colOff>40652</xdr:colOff>
      <xdr:row>20</xdr:row>
      <xdr:rowOff>255459</xdr:rowOff>
    </xdr:from>
    <xdr:ext cx="509498" cy="217560"/>
    <xdr:sp macro="" textlink="">
      <xdr:nvSpPr>
        <xdr:cNvPr id="7" name="TextBox 6"/>
        <xdr:cNvSpPr txBox="1"/>
      </xdr:nvSpPr>
      <xdr:spPr>
        <a:xfrm>
          <a:off x="5667234" y="4451282"/>
          <a:ext cx="50949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a:t>
          </a:r>
          <a:r>
            <a:rPr lang="en-US" sz="800" baseline="0"/>
            <a:t>- 200)</a:t>
          </a:r>
          <a:endParaRPr lang="en-US" sz="800"/>
        </a:p>
      </xdr:txBody>
    </xdr:sp>
    <xdr:clientData/>
  </xdr:oneCellAnchor>
  <xdr:oneCellAnchor>
    <xdr:from>
      <xdr:col>20</xdr:col>
      <xdr:colOff>43793</xdr:colOff>
      <xdr:row>17</xdr:row>
      <xdr:rowOff>240861</xdr:rowOff>
    </xdr:from>
    <xdr:ext cx="503921" cy="217560"/>
    <xdr:sp macro="" textlink="">
      <xdr:nvSpPr>
        <xdr:cNvPr id="8" name="TextBox 7"/>
        <xdr:cNvSpPr txBox="1"/>
      </xdr:nvSpPr>
      <xdr:spPr>
        <a:xfrm>
          <a:off x="5631793" y="3771461"/>
          <a:ext cx="50392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(3 -  15</a:t>
          </a:r>
          <a:r>
            <a:rPr lang="en-US" sz="800" baseline="0"/>
            <a:t>)</a:t>
          </a:r>
          <a:endParaRPr lang="en-US" sz="800"/>
        </a:p>
      </xdr:txBody>
    </xdr:sp>
    <xdr:clientData/>
  </xdr:oneCellAnchor>
  <xdr:oneCellAnchor>
    <xdr:from>
      <xdr:col>19</xdr:col>
      <xdr:colOff>238018</xdr:colOff>
      <xdr:row>32</xdr:row>
      <xdr:rowOff>6569</xdr:rowOff>
    </xdr:from>
    <xdr:ext cx="662297" cy="217560"/>
    <xdr:sp macro="" textlink="">
      <xdr:nvSpPr>
        <xdr:cNvPr id="9" name="TextBox 8"/>
        <xdr:cNvSpPr txBox="1"/>
      </xdr:nvSpPr>
      <xdr:spPr>
        <a:xfrm>
          <a:off x="5583271" y="7594417"/>
          <a:ext cx="662297"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(10</a:t>
          </a:r>
          <a:r>
            <a:rPr lang="en-US" sz="800" baseline="0"/>
            <a:t> - 1,000)</a:t>
          </a:r>
          <a:endParaRPr lang="en-US" sz="8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5</xdr:col>
      <xdr:colOff>264583</xdr:colOff>
      <xdr:row>2</xdr:row>
      <xdr:rowOff>132584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663095" cy="540797"/>
        </a:xfrm>
        <a:prstGeom prst="rect">
          <a:avLst/>
        </a:prstGeom>
      </xdr:spPr>
    </xdr:pic>
    <xdr:clientData/>
  </xdr:twoCellAnchor>
  <xdr:twoCellAnchor editAs="oneCell">
    <xdr:from>
      <xdr:col>0</xdr:col>
      <xdr:colOff>22679</xdr:colOff>
      <xdr:row>30</xdr:row>
      <xdr:rowOff>68039</xdr:rowOff>
    </xdr:from>
    <xdr:to>
      <xdr:col>6</xdr:col>
      <xdr:colOff>230992</xdr:colOff>
      <xdr:row>32</xdr:row>
      <xdr:rowOff>84288</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679" y="8776610"/>
          <a:ext cx="1886527" cy="613451"/>
        </a:xfrm>
        <a:prstGeom prst="rect">
          <a:avLst/>
        </a:prstGeom>
      </xdr:spPr>
    </xdr:pic>
    <xdr:clientData/>
  </xdr:twoCellAnchor>
  <xdr:oneCellAnchor>
    <xdr:from>
      <xdr:col>19</xdr:col>
      <xdr:colOff>270057</xdr:colOff>
      <xdr:row>8</xdr:row>
      <xdr:rowOff>386839</xdr:rowOff>
    </xdr:from>
    <xdr:ext cx="587981" cy="217560"/>
    <xdr:sp macro="" textlink="">
      <xdr:nvSpPr>
        <xdr:cNvPr id="4" name="TextBox 3"/>
        <xdr:cNvSpPr txBox="1"/>
      </xdr:nvSpPr>
      <xdr:spPr>
        <a:xfrm>
          <a:off x="5539827" y="2744368"/>
          <a:ext cx="58798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a:t>
          </a:r>
          <a:r>
            <a:rPr lang="en-US" sz="800" baseline="0"/>
            <a:t> 2 or 3)</a:t>
          </a:r>
          <a:endParaRPr lang="en-US" sz="800"/>
        </a:p>
      </xdr:txBody>
    </xdr:sp>
    <xdr:clientData/>
  </xdr:oneCellAnchor>
  <xdr:oneCellAnchor>
    <xdr:from>
      <xdr:col>19</xdr:col>
      <xdr:colOff>262758</xdr:colOff>
      <xdr:row>22</xdr:row>
      <xdr:rowOff>343045</xdr:rowOff>
    </xdr:from>
    <xdr:ext cx="587981" cy="217560"/>
    <xdr:sp macro="" textlink="">
      <xdr:nvSpPr>
        <xdr:cNvPr id="5" name="TextBox 4"/>
        <xdr:cNvSpPr txBox="1"/>
      </xdr:nvSpPr>
      <xdr:spPr>
        <a:xfrm>
          <a:off x="5532528" y="6802528"/>
          <a:ext cx="58798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a:t>
          </a:r>
          <a:r>
            <a:rPr lang="en-US" sz="800" baseline="0"/>
            <a:t> 2 or 3)</a:t>
          </a:r>
          <a:endParaRPr lang="en-US" sz="800"/>
        </a:p>
      </xdr:txBody>
    </xdr:sp>
    <xdr:clientData/>
  </xdr:oneCellAnchor>
  <xdr:oneCellAnchor>
    <xdr:from>
      <xdr:col>19</xdr:col>
      <xdr:colOff>262758</xdr:colOff>
      <xdr:row>18</xdr:row>
      <xdr:rowOff>277355</xdr:rowOff>
    </xdr:from>
    <xdr:ext cx="584519" cy="217560"/>
    <xdr:sp macro="" textlink="">
      <xdr:nvSpPr>
        <xdr:cNvPr id="7" name="TextBox 6"/>
        <xdr:cNvSpPr txBox="1"/>
      </xdr:nvSpPr>
      <xdr:spPr>
        <a:xfrm>
          <a:off x="5532528" y="5569022"/>
          <a:ext cx="58451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(0.0</a:t>
          </a:r>
          <a:r>
            <a:rPr lang="en-US" sz="800" baseline="0"/>
            <a:t> - 1.0)</a:t>
          </a:r>
          <a:endParaRPr lang="en-US" sz="800"/>
        </a:p>
      </xdr:txBody>
    </xdr:sp>
    <xdr:clientData/>
  </xdr:oneCellAnchor>
  <xdr:oneCellAnchor>
    <xdr:from>
      <xdr:col>19</xdr:col>
      <xdr:colOff>233563</xdr:colOff>
      <xdr:row>15</xdr:row>
      <xdr:rowOff>255459</xdr:rowOff>
    </xdr:from>
    <xdr:ext cx="610295" cy="217560"/>
    <xdr:sp macro="" textlink="">
      <xdr:nvSpPr>
        <xdr:cNvPr id="8" name="TextBox 7"/>
        <xdr:cNvSpPr txBox="1"/>
      </xdr:nvSpPr>
      <xdr:spPr>
        <a:xfrm>
          <a:off x="5503333" y="4729654"/>
          <a:ext cx="61029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a:t>
          </a:r>
          <a:r>
            <a:rPr lang="en-US" sz="800" baseline="0"/>
            <a:t>- 1,000)</a:t>
          </a:r>
          <a:endParaRPr lang="en-US" sz="800"/>
        </a:p>
      </xdr:txBody>
    </xdr:sp>
    <xdr:clientData/>
  </xdr:oneCellAnchor>
  <xdr:oneCellAnchor>
    <xdr:from>
      <xdr:col>20</xdr:col>
      <xdr:colOff>43793</xdr:colOff>
      <xdr:row>12</xdr:row>
      <xdr:rowOff>240861</xdr:rowOff>
    </xdr:from>
    <xdr:ext cx="503921" cy="217560"/>
    <xdr:sp macro="" textlink="">
      <xdr:nvSpPr>
        <xdr:cNvPr id="9" name="TextBox 8"/>
        <xdr:cNvSpPr txBox="1"/>
      </xdr:nvSpPr>
      <xdr:spPr>
        <a:xfrm>
          <a:off x="5637841" y="3914790"/>
          <a:ext cx="50392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(3 -  15</a:t>
          </a:r>
          <a:r>
            <a:rPr lang="en-US" sz="800" baseline="0"/>
            <a:t>)</a:t>
          </a:r>
          <a:endParaRPr lang="en-US" sz="800"/>
        </a:p>
      </xdr:txBody>
    </xdr:sp>
    <xdr:clientData/>
  </xdr:oneCellAnchor>
  <xdr:oneCellAnchor>
    <xdr:from>
      <xdr:col>19</xdr:col>
      <xdr:colOff>238018</xdr:colOff>
      <xdr:row>26</xdr:row>
      <xdr:rowOff>376316</xdr:rowOff>
    </xdr:from>
    <xdr:ext cx="662297" cy="217560"/>
    <xdr:sp macro="" textlink="">
      <xdr:nvSpPr>
        <xdr:cNvPr id="10" name="TextBox 9"/>
        <xdr:cNvSpPr txBox="1"/>
      </xdr:nvSpPr>
      <xdr:spPr>
        <a:xfrm>
          <a:off x="5554798" y="7942502"/>
          <a:ext cx="662297"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(10</a:t>
          </a:r>
          <a:r>
            <a:rPr lang="en-US" sz="800" baseline="0"/>
            <a:t> - 1,000)</a:t>
          </a:r>
          <a:endParaRPr lang="en-US" sz="8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3"/>
  <sheetViews>
    <sheetView tabSelected="1" zoomScale="158" zoomScaleNormal="158" zoomScalePageLayoutView="158" workbookViewId="0">
      <selection activeCell="U7" sqref="U7"/>
    </sheetView>
  </sheetViews>
  <sheetFormatPr baseColWidth="10" defaultRowHeight="16" x14ac:dyDescent="0.2"/>
  <cols>
    <col min="1" max="25" width="3.6640625" customWidth="1"/>
    <col min="31" max="31" width="57.83203125" customWidth="1"/>
    <col min="32" max="38" width="10.83203125" style="47"/>
  </cols>
  <sheetData>
    <row r="1" spans="1:23" ht="17" thickBot="1" x14ac:dyDescent="0.25"/>
    <row r="2" spans="1:23" ht="16" customHeight="1" x14ac:dyDescent="0.2">
      <c r="A2" s="58" t="s">
        <v>78</v>
      </c>
      <c r="B2" s="59"/>
      <c r="C2" s="59"/>
      <c r="D2" s="59"/>
      <c r="E2" s="59"/>
      <c r="F2" s="59"/>
      <c r="G2" s="59"/>
      <c r="H2" s="59"/>
      <c r="I2" s="59"/>
      <c r="J2" s="59"/>
      <c r="K2" s="59"/>
      <c r="L2" s="59"/>
      <c r="M2" s="59"/>
      <c r="N2" s="59"/>
      <c r="O2" s="59"/>
      <c r="P2" s="59"/>
      <c r="Q2" s="59"/>
      <c r="R2" s="59"/>
      <c r="S2" s="59"/>
      <c r="T2" s="59"/>
      <c r="U2" s="59"/>
      <c r="V2" s="59"/>
      <c r="W2" s="60"/>
    </row>
    <row r="3" spans="1:23" x14ac:dyDescent="0.2">
      <c r="A3" s="61"/>
      <c r="B3" s="62"/>
      <c r="C3" s="62"/>
      <c r="D3" s="62"/>
      <c r="E3" s="62"/>
      <c r="F3" s="62"/>
      <c r="G3" s="62"/>
      <c r="H3" s="62"/>
      <c r="I3" s="62"/>
      <c r="J3" s="62"/>
      <c r="K3" s="62"/>
      <c r="L3" s="62"/>
      <c r="M3" s="62"/>
      <c r="N3" s="62"/>
      <c r="O3" s="62"/>
      <c r="P3" s="62"/>
      <c r="Q3" s="62"/>
      <c r="R3" s="62"/>
      <c r="S3" s="62"/>
      <c r="T3" s="62"/>
      <c r="U3" s="62"/>
      <c r="V3" s="62"/>
      <c r="W3" s="63"/>
    </row>
    <row r="4" spans="1:23" ht="17" thickBot="1" x14ac:dyDescent="0.25">
      <c r="A4" s="64"/>
      <c r="B4" s="65"/>
      <c r="C4" s="65"/>
      <c r="D4" s="65"/>
      <c r="E4" s="65"/>
      <c r="F4" s="65"/>
      <c r="G4" s="65"/>
      <c r="H4" s="65"/>
      <c r="I4" s="65"/>
      <c r="J4" s="65"/>
      <c r="K4" s="65"/>
      <c r="L4" s="65"/>
      <c r="M4" s="65"/>
      <c r="N4" s="65"/>
      <c r="O4" s="65"/>
      <c r="P4" s="65"/>
      <c r="Q4" s="65"/>
      <c r="R4" s="65"/>
      <c r="S4" s="65"/>
      <c r="T4" s="65"/>
      <c r="U4" s="65"/>
      <c r="V4" s="65"/>
      <c r="W4" s="66"/>
    </row>
    <row r="10" spans="1:23" ht="21" x14ac:dyDescent="0.25">
      <c r="L10" s="2" t="s">
        <v>79</v>
      </c>
    </row>
    <row r="11" spans="1:23" ht="51" customHeight="1" x14ac:dyDescent="0.2">
      <c r="E11" s="85" t="s">
        <v>75</v>
      </c>
      <c r="F11" s="85"/>
      <c r="G11" s="85"/>
      <c r="H11" s="85"/>
      <c r="I11" s="85"/>
      <c r="J11" s="85"/>
      <c r="K11" s="85"/>
      <c r="L11" s="85"/>
      <c r="M11" s="85"/>
      <c r="N11" s="85"/>
      <c r="O11" s="85"/>
      <c r="P11" s="85"/>
      <c r="Q11" s="85"/>
      <c r="R11" s="85"/>
      <c r="S11" s="85"/>
    </row>
    <row r="12" spans="1:23" x14ac:dyDescent="0.2">
      <c r="B12" s="34" t="s">
        <v>64</v>
      </c>
      <c r="C12" s="29"/>
      <c r="D12" s="30"/>
      <c r="H12" s="19"/>
      <c r="R12" s="28" t="s">
        <v>65</v>
      </c>
    </row>
    <row r="13" spans="1:23" ht="31" customHeight="1" thickBot="1" x14ac:dyDescent="0.25">
      <c r="B13" s="93" t="s">
        <v>32</v>
      </c>
      <c r="C13" s="94"/>
      <c r="D13" s="94"/>
      <c r="E13" s="94"/>
      <c r="F13" s="94"/>
      <c r="G13" s="94"/>
      <c r="H13" s="94"/>
      <c r="I13" s="94"/>
      <c r="J13" s="94"/>
      <c r="K13" s="94"/>
      <c r="L13" s="94"/>
      <c r="M13" s="94"/>
      <c r="N13" s="94"/>
      <c r="O13" s="94"/>
      <c r="P13" s="94"/>
      <c r="Q13" s="94"/>
      <c r="R13" s="95"/>
    </row>
    <row r="14" spans="1:23" ht="31" customHeight="1" thickBot="1" x14ac:dyDescent="0.25">
      <c r="B14" s="80" t="s">
        <v>33</v>
      </c>
      <c r="C14" s="80"/>
      <c r="D14" s="80"/>
      <c r="E14" s="80"/>
      <c r="F14" s="80"/>
      <c r="G14" s="80"/>
      <c r="H14" s="80"/>
      <c r="I14" s="80"/>
      <c r="J14" s="80"/>
      <c r="K14" s="80"/>
      <c r="L14" s="80"/>
      <c r="M14" s="80"/>
      <c r="N14" s="80"/>
      <c r="O14" s="80"/>
      <c r="P14" s="80"/>
      <c r="Q14" s="80"/>
      <c r="R14" s="80"/>
      <c r="U14" s="82"/>
      <c r="V14" s="83"/>
    </row>
    <row r="15" spans="1:23" ht="31" customHeight="1" x14ac:dyDescent="0.2">
      <c r="B15" s="80" t="s">
        <v>34</v>
      </c>
      <c r="C15" s="80"/>
      <c r="D15" s="80"/>
      <c r="E15" s="80"/>
      <c r="F15" s="80"/>
      <c r="G15" s="80"/>
      <c r="H15" s="80"/>
      <c r="I15" s="80"/>
      <c r="J15" s="80"/>
      <c r="K15" s="80"/>
      <c r="L15" s="80"/>
      <c r="M15" s="80"/>
      <c r="N15" s="80"/>
      <c r="O15" s="80"/>
      <c r="P15" s="80"/>
      <c r="Q15" s="80"/>
      <c r="R15" s="80"/>
    </row>
    <row r="17" spans="2:22" ht="17" thickBot="1" x14ac:dyDescent="0.25">
      <c r="B17" s="31" t="s">
        <v>62</v>
      </c>
      <c r="C17" s="29"/>
      <c r="D17" s="29"/>
      <c r="E17" s="29"/>
      <c r="F17" s="29"/>
      <c r="G17" s="29"/>
      <c r="H17" s="30"/>
      <c r="R17" s="28" t="s">
        <v>66</v>
      </c>
    </row>
    <row r="18" spans="2:22" ht="20" thickBot="1" x14ac:dyDescent="0.25">
      <c r="B18" s="96" t="s">
        <v>3</v>
      </c>
      <c r="C18" s="97"/>
      <c r="D18" s="97"/>
      <c r="E18" s="97"/>
      <c r="F18" s="97"/>
      <c r="G18" s="97"/>
      <c r="H18" s="97"/>
      <c r="I18" s="97"/>
      <c r="J18" s="97"/>
      <c r="K18" s="97"/>
      <c r="L18" s="97"/>
      <c r="M18" s="97"/>
      <c r="N18" s="97"/>
      <c r="O18" s="97"/>
      <c r="P18" s="97"/>
      <c r="Q18" s="97"/>
      <c r="R18" s="98"/>
      <c r="U18" s="82"/>
      <c r="V18" s="83"/>
    </row>
    <row r="20" spans="2:22" ht="17" thickBot="1" x14ac:dyDescent="0.25">
      <c r="B20" s="35" t="s">
        <v>61</v>
      </c>
      <c r="C20" s="29"/>
      <c r="D20" s="29"/>
      <c r="E20" s="30"/>
      <c r="R20" s="28" t="s">
        <v>66</v>
      </c>
    </row>
    <row r="21" spans="2:22" ht="20" thickBot="1" x14ac:dyDescent="0.25">
      <c r="B21" s="99" t="s">
        <v>31</v>
      </c>
      <c r="C21" s="99"/>
      <c r="D21" s="99"/>
      <c r="E21" s="99"/>
      <c r="F21" s="99"/>
      <c r="G21" s="99"/>
      <c r="H21" s="99"/>
      <c r="I21" s="99"/>
      <c r="J21" s="99"/>
      <c r="K21" s="99"/>
      <c r="L21" s="99"/>
      <c r="M21" s="99"/>
      <c r="N21" s="99"/>
      <c r="O21" s="99"/>
      <c r="P21" s="99"/>
      <c r="Q21" s="99"/>
      <c r="R21" s="99"/>
      <c r="U21" s="82"/>
      <c r="V21" s="83"/>
    </row>
    <row r="23" spans="2:22" ht="17" thickBot="1" x14ac:dyDescent="0.25">
      <c r="B23" s="34" t="s">
        <v>67</v>
      </c>
      <c r="C23" s="29"/>
      <c r="D23" s="29"/>
      <c r="E23" s="29"/>
      <c r="F23" s="30"/>
      <c r="R23" s="28" t="s">
        <v>68</v>
      </c>
    </row>
    <row r="24" spans="2:22" ht="20" thickBot="1" x14ac:dyDescent="0.25">
      <c r="B24" s="80" t="s">
        <v>5</v>
      </c>
      <c r="C24" s="80"/>
      <c r="D24" s="80"/>
      <c r="E24" s="80"/>
      <c r="F24" s="80"/>
      <c r="G24" s="80"/>
      <c r="H24" s="80"/>
      <c r="I24" s="80"/>
      <c r="J24" s="80"/>
      <c r="K24" s="80"/>
      <c r="L24" s="80"/>
      <c r="M24" s="80"/>
      <c r="N24" s="80"/>
      <c r="O24" s="80"/>
      <c r="P24" s="80"/>
      <c r="Q24" s="80"/>
      <c r="R24" s="80"/>
      <c r="U24" s="100"/>
      <c r="V24" s="101"/>
    </row>
    <row r="26" spans="2:22" x14ac:dyDescent="0.2">
      <c r="B26" s="34" t="s">
        <v>71</v>
      </c>
      <c r="C26" s="29"/>
      <c r="D26" s="29"/>
      <c r="E26" s="29"/>
      <c r="F26" s="29"/>
      <c r="G26" s="29"/>
      <c r="H26" s="30"/>
      <c r="R26" s="28" t="s">
        <v>69</v>
      </c>
    </row>
    <row r="27" spans="2:22" ht="31" customHeight="1" thickBot="1" x14ac:dyDescent="0.25">
      <c r="B27" s="80" t="s">
        <v>35</v>
      </c>
      <c r="C27" s="80"/>
      <c r="D27" s="80"/>
      <c r="E27" s="80"/>
      <c r="F27" s="80"/>
      <c r="G27" s="80"/>
      <c r="H27" s="80"/>
      <c r="I27" s="80"/>
      <c r="J27" s="80"/>
      <c r="K27" s="80"/>
      <c r="L27" s="80"/>
      <c r="M27" s="80"/>
      <c r="N27" s="80"/>
      <c r="O27" s="80"/>
      <c r="P27" s="80"/>
      <c r="Q27" s="80"/>
      <c r="R27" s="80"/>
    </row>
    <row r="28" spans="2:22" ht="31" customHeight="1" thickBot="1" x14ac:dyDescent="0.25">
      <c r="B28" s="80" t="s">
        <v>36</v>
      </c>
      <c r="C28" s="80"/>
      <c r="D28" s="80"/>
      <c r="E28" s="80"/>
      <c r="F28" s="80"/>
      <c r="G28" s="80"/>
      <c r="H28" s="80"/>
      <c r="I28" s="80"/>
      <c r="J28" s="80"/>
      <c r="K28" s="80"/>
      <c r="L28" s="80"/>
      <c r="M28" s="80"/>
      <c r="N28" s="80"/>
      <c r="O28" s="80"/>
      <c r="P28" s="80"/>
      <c r="Q28" s="80"/>
      <c r="R28" s="80"/>
      <c r="U28" s="82"/>
      <c r="V28" s="83"/>
    </row>
    <row r="29" spans="2:22" ht="31" customHeight="1" x14ac:dyDescent="0.2">
      <c r="B29" s="80" t="s">
        <v>37</v>
      </c>
      <c r="C29" s="80"/>
      <c r="D29" s="80"/>
      <c r="E29" s="80"/>
      <c r="F29" s="80"/>
      <c r="G29" s="80"/>
      <c r="H29" s="80"/>
      <c r="I29" s="80"/>
      <c r="J29" s="80"/>
      <c r="K29" s="80"/>
      <c r="L29" s="80"/>
      <c r="M29" s="80"/>
      <c r="N29" s="80"/>
      <c r="O29" s="80"/>
      <c r="P29" s="80"/>
      <c r="Q29" s="80"/>
      <c r="R29" s="80"/>
    </row>
    <row r="30" spans="2:22" x14ac:dyDescent="0.2">
      <c r="B30" s="46"/>
      <c r="C30" s="46"/>
      <c r="D30" s="46"/>
      <c r="E30" s="46"/>
      <c r="F30" s="46"/>
      <c r="G30" s="46"/>
      <c r="H30" s="46"/>
      <c r="I30" s="46"/>
      <c r="J30" s="46"/>
      <c r="K30" s="46"/>
      <c r="L30" s="46"/>
      <c r="M30" s="46"/>
      <c r="N30" s="46"/>
      <c r="O30" s="46"/>
      <c r="P30" s="46"/>
      <c r="Q30" s="46"/>
      <c r="R30" s="46"/>
    </row>
    <row r="31" spans="2:22" ht="17" thickBot="1" x14ac:dyDescent="0.25">
      <c r="B31" s="35" t="s">
        <v>59</v>
      </c>
      <c r="C31" s="29"/>
      <c r="D31" s="29"/>
      <c r="E31" s="29"/>
      <c r="F31" s="30"/>
      <c r="R31" s="28" t="s">
        <v>70</v>
      </c>
    </row>
    <row r="32" spans="2:22" ht="36" customHeight="1" thickBot="1" x14ac:dyDescent="0.25">
      <c r="B32" s="81" t="s">
        <v>72</v>
      </c>
      <c r="C32" s="81"/>
      <c r="D32" s="81"/>
      <c r="E32" s="81"/>
      <c r="F32" s="81"/>
      <c r="G32" s="80"/>
      <c r="H32" s="80"/>
      <c r="I32" s="80"/>
      <c r="J32" s="80"/>
      <c r="K32" s="80"/>
      <c r="L32" s="80"/>
      <c r="M32" s="80"/>
      <c r="N32" s="80"/>
      <c r="O32" s="80"/>
      <c r="P32" s="80"/>
      <c r="Q32" s="80"/>
      <c r="R32" s="80"/>
      <c r="U32" s="82"/>
      <c r="V32" s="83"/>
    </row>
    <row r="33" spans="1:23" ht="58" customHeight="1" x14ac:dyDescent="0.2">
      <c r="B33" s="46"/>
      <c r="C33" s="46"/>
      <c r="D33" s="46"/>
      <c r="E33" s="46"/>
      <c r="F33" s="46"/>
      <c r="G33" s="46"/>
      <c r="H33" s="46"/>
      <c r="I33" s="46"/>
      <c r="J33" s="46"/>
      <c r="K33" s="46"/>
      <c r="L33" s="46"/>
      <c r="M33" s="46"/>
      <c r="N33" s="46"/>
      <c r="O33" s="46"/>
      <c r="P33" s="46"/>
      <c r="Q33" s="46"/>
      <c r="R33" s="46"/>
      <c r="U33" s="27"/>
      <c r="V33" s="27"/>
    </row>
    <row r="34" spans="1:23" ht="27" customHeight="1" x14ac:dyDescent="0.2">
      <c r="A34" s="75" t="s">
        <v>63</v>
      </c>
      <c r="B34" s="75"/>
      <c r="C34" s="75"/>
      <c r="D34" s="75"/>
      <c r="E34" s="75"/>
      <c r="F34" s="75"/>
      <c r="G34" s="75"/>
      <c r="H34" s="75"/>
      <c r="I34" s="75"/>
      <c r="J34" s="75"/>
      <c r="K34" s="75"/>
      <c r="L34" s="75"/>
      <c r="M34" s="75"/>
      <c r="N34" s="75"/>
      <c r="O34" s="75"/>
      <c r="P34" s="75"/>
      <c r="Q34" s="75"/>
      <c r="R34" s="75"/>
      <c r="S34" s="75"/>
      <c r="T34" s="75"/>
      <c r="U34" s="75"/>
      <c r="V34" s="75"/>
      <c r="W34" s="75"/>
    </row>
    <row r="36" spans="1:23" x14ac:dyDescent="0.2">
      <c r="I36" s="84" t="str">
        <f>+Calcs!I31</f>
        <v>ERROR - CHECK ENTRIES IN CELLS ABOVE</v>
      </c>
      <c r="J36" s="84"/>
      <c r="K36" s="84"/>
      <c r="L36" s="84"/>
      <c r="M36" s="84"/>
      <c r="N36" s="84"/>
      <c r="O36" s="84"/>
      <c r="P36" s="84"/>
      <c r="Q36" s="84"/>
      <c r="R36" s="84"/>
      <c r="S36" s="84"/>
      <c r="T36" s="84"/>
      <c r="U36" s="84"/>
      <c r="V36" s="84"/>
    </row>
    <row r="37" spans="1:23" x14ac:dyDescent="0.2">
      <c r="I37" s="84"/>
      <c r="J37" s="84"/>
      <c r="K37" s="84"/>
      <c r="L37" s="84"/>
      <c r="M37" s="84"/>
      <c r="N37" s="84"/>
      <c r="O37" s="84"/>
      <c r="P37" s="84"/>
      <c r="Q37" s="84"/>
      <c r="R37" s="84"/>
      <c r="S37" s="84"/>
      <c r="T37" s="84"/>
      <c r="U37" s="84"/>
      <c r="V37" s="84"/>
    </row>
    <row r="39" spans="1:23" ht="21" x14ac:dyDescent="0.25">
      <c r="L39" s="2" t="s">
        <v>79</v>
      </c>
    </row>
    <row r="40" spans="1:23" ht="19" x14ac:dyDescent="0.2">
      <c r="K40" s="85" t="s">
        <v>39</v>
      </c>
      <c r="L40" s="85"/>
    </row>
    <row r="41" spans="1:23" ht="17" thickBot="1" x14ac:dyDescent="0.25"/>
    <row r="42" spans="1:23" ht="22" thickBot="1" x14ac:dyDescent="0.3">
      <c r="B42" s="24" t="s">
        <v>40</v>
      </c>
      <c r="G42" s="86" t="str">
        <f>+Calcs!G37</f>
        <v>n/a</v>
      </c>
      <c r="H42" s="87"/>
      <c r="M42" s="24" t="s">
        <v>41</v>
      </c>
      <c r="R42" s="88" t="str">
        <f>+Calcs!R37</f>
        <v>n/a</v>
      </c>
      <c r="S42" s="87"/>
    </row>
    <row r="44" spans="1:23" x14ac:dyDescent="0.2">
      <c r="B44" t="s">
        <v>42</v>
      </c>
    </row>
    <row r="45" spans="1:23" x14ac:dyDescent="0.2">
      <c r="B45" s="67" t="str">
        <f>+Calcs!B40</f>
        <v>Process has scored higher than target expectation.   Reasonable probability of meeting goals during commercialization</v>
      </c>
      <c r="C45" s="68"/>
      <c r="D45" s="68"/>
      <c r="E45" s="68"/>
      <c r="F45" s="68"/>
      <c r="G45" s="68"/>
      <c r="H45" s="68"/>
      <c r="I45" s="68"/>
      <c r="J45" s="68"/>
      <c r="K45" s="68"/>
      <c r="L45" s="68"/>
      <c r="M45" s="68"/>
      <c r="N45" s="68"/>
      <c r="O45" s="68"/>
      <c r="P45" s="68"/>
      <c r="Q45" s="68"/>
      <c r="R45" s="68"/>
      <c r="S45" s="68"/>
      <c r="T45" s="68"/>
      <c r="U45" s="68"/>
      <c r="V45" s="69"/>
    </row>
    <row r="46" spans="1:23" x14ac:dyDescent="0.2">
      <c r="B46" s="76"/>
      <c r="C46" s="77"/>
      <c r="D46" s="77"/>
      <c r="E46" s="77"/>
      <c r="F46" s="77"/>
      <c r="G46" s="77"/>
      <c r="H46" s="77"/>
      <c r="I46" s="77"/>
      <c r="J46" s="77"/>
      <c r="K46" s="77"/>
      <c r="L46" s="77"/>
      <c r="M46" s="77"/>
      <c r="N46" s="77"/>
      <c r="O46" s="77"/>
      <c r="P46" s="77"/>
      <c r="Q46" s="77"/>
      <c r="R46" s="77"/>
      <c r="S46" s="77"/>
      <c r="T46" s="77"/>
      <c r="U46" s="77"/>
      <c r="V46" s="89"/>
    </row>
    <row r="47" spans="1:23" ht="49" customHeight="1" x14ac:dyDescent="0.2">
      <c r="B47" s="70" t="str">
        <f>+Calcs!B42</f>
        <v>Strong desire to get into larger scale production as soon as possible and willingness to accept significant capital cost, schedule, manufacturing cost and ultimate capacity risk.  Requires singificant resources and equity funding.</v>
      </c>
      <c r="C47" s="71"/>
      <c r="D47" s="71"/>
      <c r="E47" s="71"/>
      <c r="F47" s="71"/>
      <c r="G47" s="71"/>
      <c r="H47" s="71"/>
      <c r="I47" s="71"/>
      <c r="J47" s="71"/>
      <c r="K47" s="71"/>
      <c r="L47" s="71"/>
      <c r="M47" s="71"/>
      <c r="N47" s="71"/>
      <c r="O47" s="71"/>
      <c r="P47" s="71"/>
      <c r="Q47" s="71"/>
      <c r="R47" s="71"/>
      <c r="S47" s="71"/>
      <c r="T47" s="71"/>
      <c r="U47" s="71"/>
      <c r="V47" s="72"/>
    </row>
    <row r="49" spans="2:25" x14ac:dyDescent="0.2">
      <c r="B49" s="90" t="s">
        <v>43</v>
      </c>
      <c r="C49" s="91"/>
      <c r="D49" s="91"/>
      <c r="E49" s="91"/>
      <c r="F49" s="91"/>
      <c r="G49" s="91"/>
      <c r="H49" s="91"/>
      <c r="I49" s="91"/>
      <c r="J49" s="91"/>
      <c r="K49" s="91"/>
      <c r="L49" s="91"/>
      <c r="M49" s="91"/>
      <c r="N49" s="91"/>
      <c r="O49" s="91"/>
      <c r="P49" s="91"/>
      <c r="Q49" s="91"/>
      <c r="R49" s="91"/>
      <c r="S49" s="91"/>
      <c r="T49" s="91"/>
      <c r="U49" s="91"/>
      <c r="V49" s="92"/>
    </row>
    <row r="50" spans="2:25" ht="17" thickBot="1" x14ac:dyDescent="0.25"/>
    <row r="51" spans="2:25" ht="17" thickBot="1" x14ac:dyDescent="0.25">
      <c r="B51" s="36" t="s">
        <v>62</v>
      </c>
      <c r="C51" s="37"/>
      <c r="D51" s="37"/>
      <c r="E51" s="37"/>
      <c r="F51" s="37"/>
      <c r="G51" s="37"/>
      <c r="H51" s="38"/>
      <c r="T51" s="28" t="s">
        <v>58</v>
      </c>
      <c r="U51" s="78" t="str">
        <f>+Calcs!U46</f>
        <v>n/a</v>
      </c>
      <c r="V51" s="79"/>
      <c r="Y51" s="33"/>
    </row>
    <row r="52" spans="2:25" x14ac:dyDescent="0.2">
      <c r="B52" s="67" t="str">
        <f>+Calcs!B47</f>
        <v>Low end of the range of typical unit operations.  Less risk integrating the process than typical advanced biotechnology processes.</v>
      </c>
      <c r="C52" s="68"/>
      <c r="D52" s="68"/>
      <c r="E52" s="68"/>
      <c r="F52" s="68"/>
      <c r="G52" s="68"/>
      <c r="H52" s="68"/>
      <c r="I52" s="68"/>
      <c r="J52" s="68"/>
      <c r="K52" s="68"/>
      <c r="L52" s="68"/>
      <c r="M52" s="68"/>
      <c r="N52" s="68"/>
      <c r="O52" s="68"/>
      <c r="P52" s="68"/>
      <c r="Q52" s="68"/>
      <c r="R52" s="68"/>
      <c r="S52" s="68"/>
      <c r="T52" s="68"/>
      <c r="U52" s="68"/>
      <c r="V52" s="69"/>
    </row>
    <row r="53" spans="2:25" x14ac:dyDescent="0.2">
      <c r="B53" s="70"/>
      <c r="C53" s="71"/>
      <c r="D53" s="71"/>
      <c r="E53" s="71"/>
      <c r="F53" s="71"/>
      <c r="G53" s="71"/>
      <c r="H53" s="71"/>
      <c r="I53" s="71"/>
      <c r="J53" s="71"/>
      <c r="K53" s="71"/>
      <c r="L53" s="71"/>
      <c r="M53" s="71"/>
      <c r="N53" s="71"/>
      <c r="O53" s="71"/>
      <c r="P53" s="71"/>
      <c r="Q53" s="71"/>
      <c r="R53" s="71"/>
      <c r="S53" s="71"/>
      <c r="T53" s="71"/>
      <c r="U53" s="71"/>
      <c r="V53" s="72"/>
    </row>
    <row r="54" spans="2:25" ht="17" thickBot="1" x14ac:dyDescent="0.25"/>
    <row r="55" spans="2:25" x14ac:dyDescent="0.2">
      <c r="B55" s="43" t="s">
        <v>61</v>
      </c>
      <c r="C55" s="44"/>
      <c r="D55" s="44"/>
      <c r="E55" s="45"/>
      <c r="F55" s="42"/>
      <c r="G55" s="42"/>
      <c r="H55" s="42"/>
      <c r="T55" s="28" t="s">
        <v>58</v>
      </c>
      <c r="U55" s="73" t="str">
        <f>+Calcs!U50</f>
        <v>n/a</v>
      </c>
      <c r="V55" s="74"/>
    </row>
    <row r="56" spans="2:25" x14ac:dyDescent="0.2">
      <c r="B56" s="67" t="str">
        <f>+Calcs!B51</f>
        <v>Low technology scale-up risk, especially if combined with adequate hours of integrated pilot operation</v>
      </c>
      <c r="C56" s="68"/>
      <c r="D56" s="68"/>
      <c r="E56" s="68"/>
      <c r="F56" s="68"/>
      <c r="G56" s="68"/>
      <c r="H56" s="68"/>
      <c r="I56" s="68"/>
      <c r="J56" s="68"/>
      <c r="K56" s="68"/>
      <c r="L56" s="68"/>
      <c r="M56" s="68"/>
      <c r="N56" s="68"/>
      <c r="O56" s="68"/>
      <c r="P56" s="68"/>
      <c r="Q56" s="68"/>
      <c r="R56" s="68"/>
      <c r="S56" s="68"/>
      <c r="T56" s="68"/>
      <c r="U56" s="68"/>
      <c r="V56" s="69"/>
    </row>
    <row r="57" spans="2:25" x14ac:dyDescent="0.2">
      <c r="B57" s="70"/>
      <c r="C57" s="71"/>
      <c r="D57" s="71"/>
      <c r="E57" s="71"/>
      <c r="F57" s="71"/>
      <c r="G57" s="71"/>
      <c r="H57" s="71"/>
      <c r="I57" s="71"/>
      <c r="J57" s="71"/>
      <c r="K57" s="71"/>
      <c r="L57" s="71"/>
      <c r="M57" s="71"/>
      <c r="N57" s="71"/>
      <c r="O57" s="71"/>
      <c r="P57" s="71"/>
      <c r="Q57" s="71"/>
      <c r="R57" s="71"/>
      <c r="S57" s="71"/>
      <c r="T57" s="71"/>
      <c r="U57" s="71"/>
      <c r="V57" s="72"/>
    </row>
    <row r="58" spans="2:25" ht="17" thickBot="1" x14ac:dyDescent="0.25"/>
    <row r="59" spans="2:25" x14ac:dyDescent="0.2">
      <c r="B59" s="36" t="s">
        <v>60</v>
      </c>
      <c r="C59" s="37"/>
      <c r="D59" s="37"/>
      <c r="E59" s="37"/>
      <c r="F59" s="37"/>
      <c r="G59" s="38"/>
      <c r="H59" s="42"/>
      <c r="T59" s="28" t="s">
        <v>58</v>
      </c>
      <c r="U59" s="73" t="str">
        <f>+Calcs!U54</f>
        <v>n/a</v>
      </c>
      <c r="V59" s="74"/>
    </row>
    <row r="60" spans="2:25" x14ac:dyDescent="0.2">
      <c r="B60" s="76" t="str">
        <f>+Calcs!B55</f>
        <v>Within reasonable range of targets to consider commercialization.</v>
      </c>
      <c r="C60" s="77"/>
      <c r="D60" s="77"/>
      <c r="E60" s="77"/>
      <c r="F60" s="77"/>
      <c r="G60" s="77"/>
      <c r="H60" s="68"/>
      <c r="I60" s="68"/>
      <c r="J60" s="68"/>
      <c r="K60" s="68"/>
      <c r="L60" s="68"/>
      <c r="M60" s="68"/>
      <c r="N60" s="68"/>
      <c r="O60" s="68"/>
      <c r="P60" s="68"/>
      <c r="Q60" s="68"/>
      <c r="R60" s="68"/>
      <c r="S60" s="68"/>
      <c r="T60" s="68"/>
      <c r="U60" s="68"/>
      <c r="V60" s="69"/>
    </row>
    <row r="61" spans="2:25" x14ac:dyDescent="0.2">
      <c r="B61" s="70"/>
      <c r="C61" s="71"/>
      <c r="D61" s="71"/>
      <c r="E61" s="71"/>
      <c r="F61" s="71"/>
      <c r="G61" s="71"/>
      <c r="H61" s="71"/>
      <c r="I61" s="71"/>
      <c r="J61" s="71"/>
      <c r="K61" s="71"/>
      <c r="L61" s="71"/>
      <c r="M61" s="71"/>
      <c r="N61" s="71"/>
      <c r="O61" s="71"/>
      <c r="P61" s="71"/>
      <c r="Q61" s="71"/>
      <c r="R61" s="71"/>
      <c r="S61" s="71"/>
      <c r="T61" s="71"/>
      <c r="U61" s="71"/>
      <c r="V61" s="72"/>
    </row>
    <row r="62" spans="2:25" ht="17" thickBot="1" x14ac:dyDescent="0.25"/>
    <row r="63" spans="2:25" ht="17" thickBot="1" x14ac:dyDescent="0.25">
      <c r="B63" s="39" t="s">
        <v>57</v>
      </c>
      <c r="C63" s="40"/>
      <c r="D63" s="40"/>
      <c r="E63" s="40"/>
      <c r="F63" s="40"/>
      <c r="G63" s="40"/>
      <c r="H63" s="41"/>
      <c r="T63" s="28" t="s">
        <v>58</v>
      </c>
      <c r="U63" s="78" t="str">
        <f>+Calcs!U58</f>
        <v>n/a</v>
      </c>
      <c r="V63" s="79"/>
    </row>
    <row r="64" spans="2:25" x14ac:dyDescent="0.2">
      <c r="B64" s="67" t="str">
        <f>+Calcs!B59</f>
        <v>Low risk based on fully integrated process</v>
      </c>
      <c r="C64" s="68"/>
      <c r="D64" s="68"/>
      <c r="E64" s="68"/>
      <c r="F64" s="68"/>
      <c r="G64" s="68"/>
      <c r="H64" s="68"/>
      <c r="I64" s="68"/>
      <c r="J64" s="68"/>
      <c r="K64" s="68"/>
      <c r="L64" s="68"/>
      <c r="M64" s="68"/>
      <c r="N64" s="68"/>
      <c r="O64" s="68"/>
      <c r="P64" s="68"/>
      <c r="Q64" s="68"/>
      <c r="R64" s="68"/>
      <c r="S64" s="68"/>
      <c r="T64" s="68"/>
      <c r="U64" s="68"/>
      <c r="V64" s="69"/>
    </row>
    <row r="65" spans="1:24" x14ac:dyDescent="0.2">
      <c r="B65" s="70"/>
      <c r="C65" s="71"/>
      <c r="D65" s="71"/>
      <c r="E65" s="71"/>
      <c r="F65" s="71"/>
      <c r="G65" s="71"/>
      <c r="H65" s="71"/>
      <c r="I65" s="71"/>
      <c r="J65" s="71"/>
      <c r="K65" s="71"/>
      <c r="L65" s="71"/>
      <c r="M65" s="71"/>
      <c r="N65" s="71"/>
      <c r="O65" s="71"/>
      <c r="P65" s="71"/>
      <c r="Q65" s="71"/>
      <c r="R65" s="71"/>
      <c r="S65" s="71"/>
      <c r="T65" s="71"/>
      <c r="U65" s="71"/>
      <c r="V65" s="72"/>
    </row>
    <row r="66" spans="1:24" ht="17" thickBot="1" x14ac:dyDescent="0.25"/>
    <row r="67" spans="1:24" x14ac:dyDescent="0.2">
      <c r="B67" s="36" t="s">
        <v>59</v>
      </c>
      <c r="C67" s="37"/>
      <c r="D67" s="37"/>
      <c r="E67" s="38"/>
      <c r="F67" s="38"/>
      <c r="G67" s="42"/>
      <c r="H67" s="42"/>
      <c r="T67" s="28" t="s">
        <v>58</v>
      </c>
      <c r="U67" s="73" t="str">
        <f>+Calcs!U62</f>
        <v>n/a</v>
      </c>
      <c r="V67" s="74"/>
    </row>
    <row r="68" spans="1:24" x14ac:dyDescent="0.2">
      <c r="B68" s="67" t="str">
        <f>+Calcs!B63</f>
        <v>Adequate hours, provides lower scale up risk</v>
      </c>
      <c r="C68" s="68"/>
      <c r="D68" s="68"/>
      <c r="E68" s="68"/>
      <c r="F68" s="68"/>
      <c r="G68" s="68"/>
      <c r="H68" s="68"/>
      <c r="I68" s="68"/>
      <c r="J68" s="68"/>
      <c r="K68" s="68"/>
      <c r="L68" s="68"/>
      <c r="M68" s="68"/>
      <c r="N68" s="68"/>
      <c r="O68" s="68"/>
      <c r="P68" s="68"/>
      <c r="Q68" s="68"/>
      <c r="R68" s="68"/>
      <c r="S68" s="68"/>
      <c r="T68" s="68"/>
      <c r="U68" s="68"/>
      <c r="V68" s="69"/>
    </row>
    <row r="69" spans="1:24" x14ac:dyDescent="0.2">
      <c r="B69" s="70"/>
      <c r="C69" s="71"/>
      <c r="D69" s="71"/>
      <c r="E69" s="71"/>
      <c r="F69" s="71"/>
      <c r="G69" s="71"/>
      <c r="H69" s="71"/>
      <c r="I69" s="71"/>
      <c r="J69" s="71"/>
      <c r="K69" s="71"/>
      <c r="L69" s="71"/>
      <c r="M69" s="71"/>
      <c r="N69" s="71"/>
      <c r="O69" s="71"/>
      <c r="P69" s="71"/>
      <c r="Q69" s="71"/>
      <c r="R69" s="71"/>
      <c r="S69" s="71"/>
      <c r="T69" s="71"/>
      <c r="U69" s="71"/>
      <c r="V69" s="72"/>
    </row>
    <row r="70" spans="1:24" ht="24" customHeight="1" x14ac:dyDescent="0.2"/>
    <row r="71" spans="1:24" ht="27" customHeight="1" x14ac:dyDescent="0.2">
      <c r="A71" s="75" t="s">
        <v>63</v>
      </c>
      <c r="B71" s="75"/>
      <c r="C71" s="75"/>
      <c r="D71" s="75"/>
      <c r="E71" s="75"/>
      <c r="F71" s="75"/>
      <c r="G71" s="75"/>
      <c r="H71" s="75"/>
      <c r="I71" s="75"/>
      <c r="J71" s="75"/>
      <c r="K71" s="75"/>
      <c r="L71" s="75"/>
      <c r="M71" s="75"/>
      <c r="N71" s="75"/>
      <c r="O71" s="75"/>
      <c r="P71" s="75"/>
      <c r="Q71" s="75"/>
      <c r="R71" s="75"/>
      <c r="S71" s="75"/>
      <c r="T71" s="75"/>
      <c r="U71" s="75"/>
      <c r="V71" s="75"/>
      <c r="W71" s="75"/>
      <c r="X71" s="32"/>
    </row>
    <row r="82" spans="31:40" x14ac:dyDescent="0.2">
      <c r="AG82" s="48"/>
    </row>
    <row r="83" spans="31:40" x14ac:dyDescent="0.2">
      <c r="AG83" s="48"/>
    </row>
    <row r="84" spans="31:40" x14ac:dyDescent="0.2">
      <c r="AE84" s="4"/>
      <c r="AF84" s="49"/>
      <c r="AG84" s="49"/>
      <c r="AH84" s="49"/>
      <c r="AI84" s="49"/>
      <c r="AJ84" s="49"/>
      <c r="AL84" s="50"/>
      <c r="AM84" s="22"/>
      <c r="AN84" s="23"/>
    </row>
    <row r="85" spans="31:40" x14ac:dyDescent="0.2">
      <c r="AE85" s="3"/>
      <c r="AF85" s="51"/>
      <c r="AG85" s="48"/>
    </row>
    <row r="86" spans="31:40" x14ac:dyDescent="0.2">
      <c r="AE86" s="3"/>
      <c r="AF86" s="52"/>
      <c r="AG86" s="48"/>
    </row>
    <row r="87" spans="31:40" x14ac:dyDescent="0.2">
      <c r="AF87" s="52"/>
      <c r="AG87" s="48"/>
      <c r="AH87" s="53"/>
    </row>
    <row r="88" spans="31:40" x14ac:dyDescent="0.2">
      <c r="AE88" s="3"/>
      <c r="AF88" s="52"/>
      <c r="AG88" s="48"/>
    </row>
    <row r="89" spans="31:40" x14ac:dyDescent="0.2">
      <c r="AE89" s="5"/>
      <c r="AF89" s="52"/>
      <c r="AG89" s="54"/>
    </row>
    <row r="90" spans="31:40" x14ac:dyDescent="0.2">
      <c r="AE90" s="7"/>
      <c r="AF90" s="52"/>
      <c r="AG90" s="54"/>
      <c r="AH90" s="55"/>
    </row>
    <row r="91" spans="31:40" x14ac:dyDescent="0.2">
      <c r="AG91" s="54"/>
      <c r="AH91" s="55"/>
      <c r="AI91" s="56"/>
    </row>
    <row r="92" spans="31:40" x14ac:dyDescent="0.2">
      <c r="AG92" s="54"/>
      <c r="AH92" s="55"/>
      <c r="AI92" s="56"/>
    </row>
    <row r="93" spans="31:40" x14ac:dyDescent="0.2">
      <c r="AE93" s="4"/>
      <c r="AG93" s="54"/>
      <c r="AH93" s="55"/>
      <c r="AI93" s="56"/>
    </row>
    <row r="94" spans="31:40" x14ac:dyDescent="0.2">
      <c r="AE94" s="8"/>
      <c r="AG94" s="54"/>
      <c r="AH94" s="55"/>
      <c r="AI94" s="56"/>
    </row>
    <row r="95" spans="31:40" x14ac:dyDescent="0.2">
      <c r="AG95" s="54"/>
      <c r="AH95" s="55"/>
      <c r="AI95" s="56"/>
    </row>
    <row r="96" spans="31:40" x14ac:dyDescent="0.2">
      <c r="AG96" s="54"/>
      <c r="AH96" s="55"/>
      <c r="AI96" s="56"/>
    </row>
    <row r="97" spans="31:36" x14ac:dyDescent="0.2">
      <c r="AE97" s="4"/>
      <c r="AG97" s="54"/>
      <c r="AH97" s="55"/>
      <c r="AI97" s="56"/>
    </row>
    <row r="98" spans="31:36" x14ac:dyDescent="0.2">
      <c r="AG98" s="54"/>
      <c r="AH98" s="55"/>
      <c r="AI98" s="56"/>
    </row>
    <row r="99" spans="31:36" x14ac:dyDescent="0.2">
      <c r="AG99" s="54"/>
      <c r="AI99" s="56"/>
    </row>
    <row r="100" spans="31:36" x14ac:dyDescent="0.2">
      <c r="AG100" s="54"/>
      <c r="AI100" s="56"/>
    </row>
    <row r="101" spans="31:36" x14ac:dyDescent="0.2">
      <c r="AE101" s="4"/>
      <c r="AG101" s="54"/>
      <c r="AI101" s="56"/>
    </row>
    <row r="102" spans="31:36" x14ac:dyDescent="0.2">
      <c r="AE102" s="3"/>
      <c r="AG102" s="48"/>
      <c r="AI102" s="56"/>
    </row>
    <row r="103" spans="31:36" x14ac:dyDescent="0.2">
      <c r="AE103" s="3"/>
      <c r="AG103" s="48"/>
      <c r="AH103" s="54"/>
      <c r="AI103" s="56"/>
      <c r="AJ103" s="55"/>
    </row>
    <row r="104" spans="31:36" x14ac:dyDescent="0.2">
      <c r="AE104" s="3"/>
      <c r="AG104" s="48"/>
      <c r="AH104" s="54"/>
      <c r="AI104" s="56"/>
      <c r="AJ104" s="55"/>
    </row>
    <row r="105" spans="31:36" x14ac:dyDescent="0.2">
      <c r="AE105" s="9"/>
      <c r="AG105" s="54"/>
      <c r="AI105" s="56"/>
      <c r="AJ105" s="55"/>
    </row>
    <row r="106" spans="31:36" x14ac:dyDescent="0.2">
      <c r="AE106" s="3"/>
      <c r="AI106" s="56"/>
    </row>
    <row r="107" spans="31:36" x14ac:dyDescent="0.2">
      <c r="AG107" s="57"/>
      <c r="AI107" s="55"/>
    </row>
    <row r="108" spans="31:36" x14ac:dyDescent="0.2">
      <c r="AH108" s="53"/>
      <c r="AI108" s="56"/>
      <c r="AJ108" s="56"/>
    </row>
    <row r="109" spans="31:36" x14ac:dyDescent="0.2">
      <c r="AG109" s="48"/>
    </row>
    <row r="110" spans="31:36" x14ac:dyDescent="0.2">
      <c r="AG110" s="48"/>
    </row>
    <row r="111" spans="31:36" x14ac:dyDescent="0.2">
      <c r="AG111" s="48"/>
    </row>
    <row r="112" spans="31:36" x14ac:dyDescent="0.2">
      <c r="AG112" s="48"/>
    </row>
    <row r="113" spans="33:33" x14ac:dyDescent="0.2">
      <c r="AG113" s="48"/>
    </row>
    <row r="114" spans="33:33" x14ac:dyDescent="0.2">
      <c r="AG114" s="48"/>
    </row>
    <row r="115" spans="33:33" x14ac:dyDescent="0.2">
      <c r="AG115" s="48"/>
    </row>
    <row r="116" spans="33:33" x14ac:dyDescent="0.2">
      <c r="AG116" s="48"/>
    </row>
    <row r="117" spans="33:33" x14ac:dyDescent="0.2">
      <c r="AG117" s="48"/>
    </row>
    <row r="118" spans="33:33" x14ac:dyDescent="0.2">
      <c r="AG118" s="48"/>
    </row>
    <row r="119" spans="33:33" x14ac:dyDescent="0.2">
      <c r="AG119" s="48"/>
    </row>
    <row r="120" spans="33:33" x14ac:dyDescent="0.2">
      <c r="AG120" s="48"/>
    </row>
    <row r="121" spans="33:33" x14ac:dyDescent="0.2">
      <c r="AG121" s="48"/>
    </row>
    <row r="122" spans="33:33" x14ac:dyDescent="0.2">
      <c r="AG122" s="48"/>
    </row>
    <row r="123" spans="33:33" x14ac:dyDescent="0.2">
      <c r="AG123" s="48"/>
    </row>
    <row r="124" spans="33:33" x14ac:dyDescent="0.2">
      <c r="AG124" s="48"/>
    </row>
    <row r="125" spans="33:33" x14ac:dyDescent="0.2">
      <c r="AG125" s="48"/>
    </row>
    <row r="126" spans="33:33" x14ac:dyDescent="0.2">
      <c r="AG126" s="48"/>
    </row>
    <row r="127" spans="33:33" x14ac:dyDescent="0.2">
      <c r="AG127" s="48"/>
    </row>
    <row r="128" spans="33:33" x14ac:dyDescent="0.2">
      <c r="AG128" s="48"/>
    </row>
    <row r="129" spans="33:33" x14ac:dyDescent="0.2">
      <c r="AG129" s="48"/>
    </row>
    <row r="130" spans="33:33" x14ac:dyDescent="0.2">
      <c r="AG130" s="48"/>
    </row>
    <row r="131" spans="33:33" x14ac:dyDescent="0.2">
      <c r="AG131" s="48"/>
    </row>
    <row r="132" spans="33:33" x14ac:dyDescent="0.2">
      <c r="AG132" s="48"/>
    </row>
    <row r="133" spans="33:33" x14ac:dyDescent="0.2">
      <c r="AG133" s="48"/>
    </row>
    <row r="134" spans="33:33" x14ac:dyDescent="0.2">
      <c r="AG134" s="48"/>
    </row>
    <row r="135" spans="33:33" x14ac:dyDescent="0.2">
      <c r="AG135" s="48"/>
    </row>
    <row r="136" spans="33:33" x14ac:dyDescent="0.2">
      <c r="AG136" s="48"/>
    </row>
    <row r="137" spans="33:33" x14ac:dyDescent="0.2">
      <c r="AG137" s="48"/>
    </row>
    <row r="138" spans="33:33" x14ac:dyDescent="0.2">
      <c r="AG138" s="48"/>
    </row>
    <row r="139" spans="33:33" x14ac:dyDescent="0.2">
      <c r="AG139" s="48"/>
    </row>
    <row r="140" spans="33:33" x14ac:dyDescent="0.2">
      <c r="AG140" s="48"/>
    </row>
    <row r="141" spans="33:33" x14ac:dyDescent="0.2">
      <c r="AG141" s="48"/>
    </row>
    <row r="142" spans="33:33" x14ac:dyDescent="0.2">
      <c r="AG142" s="48"/>
    </row>
    <row r="143" spans="33:33" x14ac:dyDescent="0.2">
      <c r="AG143" s="48"/>
    </row>
  </sheetData>
  <sheetProtection password="E1C6" sheet="1" objects="1" scenarios="1"/>
  <mergeCells count="37">
    <mergeCell ref="B47:V47"/>
    <mergeCell ref="B49:V49"/>
    <mergeCell ref="E11:S11"/>
    <mergeCell ref="B28:R28"/>
    <mergeCell ref="U28:V28"/>
    <mergeCell ref="B13:R13"/>
    <mergeCell ref="B14:R14"/>
    <mergeCell ref="U14:V14"/>
    <mergeCell ref="B15:R15"/>
    <mergeCell ref="B18:R18"/>
    <mergeCell ref="U18:V18"/>
    <mergeCell ref="B21:R21"/>
    <mergeCell ref="U21:V21"/>
    <mergeCell ref="B24:R24"/>
    <mergeCell ref="U24:V24"/>
    <mergeCell ref="B27:R27"/>
    <mergeCell ref="I36:V37"/>
    <mergeCell ref="K40:L40"/>
    <mergeCell ref="G42:H42"/>
    <mergeCell ref="R42:S42"/>
    <mergeCell ref="B45:V46"/>
    <mergeCell ref="A2:W4"/>
    <mergeCell ref="B64:V65"/>
    <mergeCell ref="U67:V67"/>
    <mergeCell ref="B68:V69"/>
    <mergeCell ref="A71:W71"/>
    <mergeCell ref="B52:V53"/>
    <mergeCell ref="U55:V55"/>
    <mergeCell ref="B56:V57"/>
    <mergeCell ref="U59:V59"/>
    <mergeCell ref="B60:V61"/>
    <mergeCell ref="U63:V63"/>
    <mergeCell ref="U51:V51"/>
    <mergeCell ref="B29:R29"/>
    <mergeCell ref="B32:R32"/>
    <mergeCell ref="U32:V32"/>
    <mergeCell ref="A34:W34"/>
  </mergeCells>
  <phoneticPr fontId="3" type="noConversion"/>
  <pageMargins left="0.7" right="0.7" top="0.75" bottom="0.75" header="0.3" footer="0.3"/>
  <pageSetup orientation="portrait" horizontalDpi="0" verticalDpi="0"/>
  <headerFooter>
    <oddFooter>&amp;Cwww.warneradvisorsllc.com</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4:AN138"/>
  <sheetViews>
    <sheetView topLeftCell="A14" zoomScale="128" zoomScaleNormal="128" zoomScalePageLayoutView="128" workbookViewId="0">
      <selection activeCell="AM75" sqref="AM75"/>
    </sheetView>
  </sheetViews>
  <sheetFormatPr baseColWidth="10" defaultRowHeight="16" x14ac:dyDescent="0.2"/>
  <cols>
    <col min="1" max="25" width="3.6640625" customWidth="1"/>
    <col min="31" max="31" width="57.83203125" customWidth="1"/>
  </cols>
  <sheetData>
    <row r="4" spans="2:22" ht="20" customHeight="1" x14ac:dyDescent="0.2"/>
    <row r="5" spans="2:22" ht="21" x14ac:dyDescent="0.25">
      <c r="L5" s="2" t="s">
        <v>10</v>
      </c>
    </row>
    <row r="6" spans="2:22" ht="34" customHeight="1" x14ac:dyDescent="0.2">
      <c r="K6" s="85" t="s">
        <v>38</v>
      </c>
      <c r="L6" s="85"/>
    </row>
    <row r="7" spans="2:22" ht="16" customHeight="1" x14ac:dyDescent="0.2">
      <c r="B7" s="34" t="s">
        <v>64</v>
      </c>
      <c r="C7" s="29"/>
      <c r="D7" s="30"/>
      <c r="H7" s="19"/>
      <c r="R7" s="28" t="s">
        <v>65</v>
      </c>
    </row>
    <row r="8" spans="2:22" ht="32" customHeight="1" thickBot="1" x14ac:dyDescent="0.25">
      <c r="B8" s="93" t="s">
        <v>74</v>
      </c>
      <c r="C8" s="94"/>
      <c r="D8" s="94"/>
      <c r="E8" s="94"/>
      <c r="F8" s="94"/>
      <c r="G8" s="94"/>
      <c r="H8" s="94"/>
      <c r="I8" s="94"/>
      <c r="J8" s="94"/>
      <c r="K8" s="94"/>
      <c r="L8" s="94"/>
      <c r="M8" s="94"/>
      <c r="N8" s="94"/>
      <c r="O8" s="94"/>
      <c r="P8" s="94"/>
      <c r="Q8" s="94"/>
      <c r="R8" s="95"/>
    </row>
    <row r="9" spans="2:22" ht="32" customHeight="1" thickBot="1" x14ac:dyDescent="0.25">
      <c r="B9" s="80" t="s">
        <v>33</v>
      </c>
      <c r="C9" s="80"/>
      <c r="D9" s="80"/>
      <c r="E9" s="80"/>
      <c r="F9" s="80"/>
      <c r="G9" s="80"/>
      <c r="H9" s="80"/>
      <c r="I9" s="80"/>
      <c r="J9" s="80"/>
      <c r="K9" s="80"/>
      <c r="L9" s="80"/>
      <c r="M9" s="80"/>
      <c r="N9" s="80"/>
      <c r="O9" s="80"/>
      <c r="P9" s="80"/>
      <c r="Q9" s="80"/>
      <c r="R9" s="80"/>
      <c r="U9" s="102">
        <f>+Scorecard!U14</f>
        <v>0</v>
      </c>
      <c r="V9" s="103"/>
    </row>
    <row r="10" spans="2:22" ht="32" customHeight="1" x14ac:dyDescent="0.2">
      <c r="B10" s="80" t="s">
        <v>34</v>
      </c>
      <c r="C10" s="80"/>
      <c r="D10" s="80"/>
      <c r="E10" s="80"/>
      <c r="F10" s="80"/>
      <c r="G10" s="80"/>
      <c r="H10" s="80"/>
      <c r="I10" s="80"/>
      <c r="J10" s="80"/>
      <c r="K10" s="80"/>
      <c r="L10" s="80"/>
      <c r="M10" s="80"/>
      <c r="N10" s="80"/>
      <c r="O10" s="80"/>
      <c r="P10" s="80"/>
      <c r="Q10" s="80"/>
      <c r="R10" s="80"/>
    </row>
    <row r="11" spans="2:22" ht="26" customHeight="1" x14ac:dyDescent="0.2"/>
    <row r="12" spans="2:22" ht="17" customHeight="1" thickBot="1" x14ac:dyDescent="0.25">
      <c r="B12" s="31" t="s">
        <v>62</v>
      </c>
      <c r="C12" s="29"/>
      <c r="D12" s="29"/>
      <c r="E12" s="29"/>
      <c r="F12" s="29"/>
      <c r="G12" s="29"/>
      <c r="H12" s="30"/>
      <c r="R12" s="28" t="s">
        <v>66</v>
      </c>
    </row>
    <row r="13" spans="2:22" ht="22" customHeight="1" thickBot="1" x14ac:dyDescent="0.25">
      <c r="B13" s="96" t="s">
        <v>3</v>
      </c>
      <c r="C13" s="97"/>
      <c r="D13" s="97"/>
      <c r="E13" s="97"/>
      <c r="F13" s="97"/>
      <c r="G13" s="97"/>
      <c r="H13" s="97"/>
      <c r="I13" s="97"/>
      <c r="J13" s="97"/>
      <c r="K13" s="97"/>
      <c r="L13" s="97"/>
      <c r="M13" s="97"/>
      <c r="N13" s="97"/>
      <c r="O13" s="97"/>
      <c r="P13" s="97"/>
      <c r="Q13" s="97"/>
      <c r="R13" s="98"/>
      <c r="U13" s="102">
        <f>+Scorecard!U18</f>
        <v>0</v>
      </c>
      <c r="V13" s="103"/>
    </row>
    <row r="14" spans="2:22" ht="23" customHeight="1" x14ac:dyDescent="0.2"/>
    <row r="15" spans="2:22" ht="17" customHeight="1" thickBot="1" x14ac:dyDescent="0.25">
      <c r="B15" s="35" t="s">
        <v>61</v>
      </c>
      <c r="C15" s="29"/>
      <c r="D15" s="29"/>
      <c r="E15" s="30"/>
      <c r="R15" s="28" t="s">
        <v>66</v>
      </c>
    </row>
    <row r="16" spans="2:22" ht="23" customHeight="1" thickBot="1" x14ac:dyDescent="0.25">
      <c r="B16" s="99" t="s">
        <v>31</v>
      </c>
      <c r="C16" s="99"/>
      <c r="D16" s="99"/>
      <c r="E16" s="99"/>
      <c r="F16" s="99"/>
      <c r="G16" s="99"/>
      <c r="H16" s="99"/>
      <c r="I16" s="99"/>
      <c r="J16" s="99"/>
      <c r="K16" s="99"/>
      <c r="L16" s="99"/>
      <c r="M16" s="99"/>
      <c r="N16" s="99"/>
      <c r="O16" s="99"/>
      <c r="P16" s="99"/>
      <c r="Q16" s="99"/>
      <c r="R16" s="99"/>
      <c r="U16" s="102">
        <f>+Scorecard!U21</f>
        <v>0</v>
      </c>
      <c r="V16" s="103"/>
    </row>
    <row r="17" spans="1:29" ht="24" customHeight="1" x14ac:dyDescent="0.2"/>
    <row r="18" spans="1:29" ht="17" customHeight="1" thickBot="1" x14ac:dyDescent="0.25">
      <c r="B18" s="34" t="s">
        <v>67</v>
      </c>
      <c r="C18" s="29"/>
      <c r="D18" s="29"/>
      <c r="E18" s="29"/>
      <c r="F18" s="30"/>
      <c r="R18" s="28" t="s">
        <v>68</v>
      </c>
    </row>
    <row r="19" spans="1:29" ht="25" customHeight="1" thickBot="1" x14ac:dyDescent="0.25">
      <c r="B19" s="80" t="s">
        <v>5</v>
      </c>
      <c r="C19" s="80"/>
      <c r="D19" s="80"/>
      <c r="E19" s="80"/>
      <c r="F19" s="80"/>
      <c r="G19" s="80"/>
      <c r="H19" s="80"/>
      <c r="I19" s="80"/>
      <c r="J19" s="80"/>
      <c r="K19" s="80"/>
      <c r="L19" s="80"/>
      <c r="M19" s="80"/>
      <c r="N19" s="80"/>
      <c r="O19" s="80"/>
      <c r="P19" s="80"/>
      <c r="Q19" s="80"/>
      <c r="R19" s="80"/>
      <c r="U19" s="104">
        <f>+Scorecard!U24</f>
        <v>0</v>
      </c>
      <c r="V19" s="105"/>
    </row>
    <row r="20" spans="1:29" ht="26" customHeight="1" x14ac:dyDescent="0.2"/>
    <row r="21" spans="1:29" ht="17" customHeight="1" x14ac:dyDescent="0.2">
      <c r="B21" s="34" t="s">
        <v>71</v>
      </c>
      <c r="C21" s="29"/>
      <c r="D21" s="29"/>
      <c r="E21" s="29"/>
      <c r="F21" s="29"/>
      <c r="G21" s="29"/>
      <c r="H21" s="30"/>
      <c r="R21" s="28" t="s">
        <v>69</v>
      </c>
    </row>
    <row r="22" spans="1:29" ht="29" customHeight="1" thickBot="1" x14ac:dyDescent="0.25">
      <c r="B22" s="80" t="s">
        <v>35</v>
      </c>
      <c r="C22" s="80"/>
      <c r="D22" s="80"/>
      <c r="E22" s="80"/>
      <c r="F22" s="80"/>
      <c r="G22" s="80"/>
      <c r="H22" s="80"/>
      <c r="I22" s="80"/>
      <c r="J22" s="80"/>
      <c r="K22" s="80"/>
      <c r="L22" s="80"/>
      <c r="M22" s="80"/>
      <c r="N22" s="80"/>
      <c r="O22" s="80"/>
      <c r="P22" s="80"/>
      <c r="Q22" s="80"/>
      <c r="R22" s="80"/>
    </row>
    <row r="23" spans="1:29" ht="29" customHeight="1" thickBot="1" x14ac:dyDescent="0.25">
      <c r="B23" s="80" t="s">
        <v>36</v>
      </c>
      <c r="C23" s="80"/>
      <c r="D23" s="80"/>
      <c r="E23" s="80"/>
      <c r="F23" s="80"/>
      <c r="G23" s="80"/>
      <c r="H23" s="80"/>
      <c r="I23" s="80"/>
      <c r="J23" s="80"/>
      <c r="K23" s="80"/>
      <c r="L23" s="80"/>
      <c r="M23" s="80"/>
      <c r="N23" s="80"/>
      <c r="O23" s="80"/>
      <c r="P23" s="80"/>
      <c r="Q23" s="80"/>
      <c r="R23" s="80"/>
      <c r="U23" s="102">
        <f>+Scorecard!U28</f>
        <v>0</v>
      </c>
      <c r="V23" s="103"/>
    </row>
    <row r="24" spans="1:29" ht="30" customHeight="1" x14ac:dyDescent="0.2">
      <c r="B24" s="80" t="s">
        <v>37</v>
      </c>
      <c r="C24" s="80"/>
      <c r="D24" s="80"/>
      <c r="E24" s="80"/>
      <c r="F24" s="80"/>
      <c r="G24" s="80"/>
      <c r="H24" s="80"/>
      <c r="I24" s="80"/>
      <c r="J24" s="80"/>
      <c r="K24" s="80"/>
      <c r="L24" s="80"/>
      <c r="M24" s="80"/>
      <c r="N24" s="80"/>
      <c r="O24" s="80"/>
      <c r="P24" s="80"/>
      <c r="Q24" s="80"/>
      <c r="R24" s="80"/>
    </row>
    <row r="25" spans="1:29" ht="18" customHeight="1" x14ac:dyDescent="0.2">
      <c r="B25" s="26"/>
      <c r="C25" s="26"/>
      <c r="D25" s="26"/>
      <c r="E25" s="26"/>
      <c r="F25" s="26"/>
      <c r="G25" s="26"/>
      <c r="H25" s="26"/>
      <c r="I25" s="26"/>
      <c r="J25" s="26"/>
      <c r="K25" s="26"/>
      <c r="L25" s="26"/>
      <c r="M25" s="26"/>
      <c r="N25" s="26"/>
      <c r="O25" s="26"/>
      <c r="P25" s="26"/>
      <c r="Q25" s="26"/>
      <c r="R25" s="26"/>
    </row>
    <row r="26" spans="1:29" ht="17" customHeight="1" thickBot="1" x14ac:dyDescent="0.25">
      <c r="B26" s="35" t="s">
        <v>59</v>
      </c>
      <c r="C26" s="29"/>
      <c r="D26" s="29"/>
      <c r="E26" s="30"/>
      <c r="R26" s="28" t="s">
        <v>70</v>
      </c>
    </row>
    <row r="27" spans="1:29" ht="33" customHeight="1" thickBot="1" x14ac:dyDescent="0.25">
      <c r="B27" s="80" t="s">
        <v>72</v>
      </c>
      <c r="C27" s="80"/>
      <c r="D27" s="80"/>
      <c r="E27" s="80"/>
      <c r="F27" s="80"/>
      <c r="G27" s="80"/>
      <c r="H27" s="80"/>
      <c r="I27" s="80"/>
      <c r="J27" s="80"/>
      <c r="K27" s="80"/>
      <c r="L27" s="80"/>
      <c r="M27" s="80"/>
      <c r="N27" s="80"/>
      <c r="O27" s="80"/>
      <c r="P27" s="80"/>
      <c r="Q27" s="80"/>
      <c r="R27" s="80"/>
      <c r="U27" s="102">
        <f>+Scorecard!U32</f>
        <v>0</v>
      </c>
      <c r="V27" s="103"/>
    </row>
    <row r="28" spans="1:29" ht="23" customHeight="1" x14ac:dyDescent="0.2">
      <c r="B28" s="26"/>
      <c r="C28" s="26"/>
      <c r="D28" s="26"/>
      <c r="E28" s="26"/>
      <c r="F28" s="26"/>
      <c r="G28" s="26"/>
      <c r="H28" s="26"/>
      <c r="I28" s="26"/>
      <c r="J28" s="26"/>
      <c r="K28" s="26"/>
      <c r="L28" s="26"/>
      <c r="M28" s="26"/>
      <c r="N28" s="26"/>
      <c r="O28" s="26"/>
      <c r="P28" s="26"/>
      <c r="Q28" s="26"/>
      <c r="R28" s="26"/>
      <c r="U28" s="27"/>
      <c r="V28" s="27"/>
    </row>
    <row r="29" spans="1:29" ht="28" customHeight="1" x14ac:dyDescent="0.2">
      <c r="A29" s="75" t="s">
        <v>63</v>
      </c>
      <c r="B29" s="75"/>
      <c r="C29" s="75"/>
      <c r="D29" s="75"/>
      <c r="E29" s="75"/>
      <c r="F29" s="75"/>
      <c r="G29" s="75"/>
      <c r="H29" s="75"/>
      <c r="I29" s="75"/>
      <c r="J29" s="75"/>
      <c r="K29" s="75"/>
      <c r="L29" s="75"/>
      <c r="M29" s="75"/>
      <c r="N29" s="75"/>
      <c r="O29" s="75"/>
      <c r="P29" s="75"/>
      <c r="Q29" s="75"/>
      <c r="R29" s="75"/>
      <c r="S29" s="75"/>
      <c r="T29" s="75"/>
      <c r="U29" s="75"/>
      <c r="V29" s="75"/>
      <c r="W29" s="75"/>
      <c r="AA29">
        <f>IF(U9*U13*U16*U19*U23*U27=0,0,1)</f>
        <v>0</v>
      </c>
    </row>
    <row r="30" spans="1:29" ht="8" customHeight="1" x14ac:dyDescent="0.2"/>
    <row r="31" spans="1:29" ht="23" customHeight="1" x14ac:dyDescent="0.2">
      <c r="I31" s="84" t="str">
        <f>IF(U27*U23*U19*U16*U13*U9=0,AC32," ")</f>
        <v>ERROR - CHECK ENTRIES IN CELLS ABOVE</v>
      </c>
      <c r="J31" s="84"/>
      <c r="K31" s="84"/>
      <c r="L31" s="84"/>
      <c r="M31" s="84"/>
      <c r="N31" s="84"/>
      <c r="O31" s="84"/>
      <c r="P31" s="84"/>
      <c r="Q31" s="84"/>
      <c r="R31" s="84"/>
      <c r="S31" s="84"/>
      <c r="T31" s="84"/>
      <c r="U31" s="84"/>
      <c r="V31" s="84"/>
      <c r="AA31" t="s">
        <v>73</v>
      </c>
    </row>
    <row r="32" spans="1:29" ht="24" customHeight="1" x14ac:dyDescent="0.2">
      <c r="I32" s="84"/>
      <c r="J32" s="84"/>
      <c r="K32" s="84"/>
      <c r="L32" s="84"/>
      <c r="M32" s="84"/>
      <c r="N32" s="84"/>
      <c r="O32" s="84"/>
      <c r="P32" s="84"/>
      <c r="Q32" s="84"/>
      <c r="R32" s="84"/>
      <c r="S32" s="84"/>
      <c r="T32" s="84"/>
      <c r="U32" s="84"/>
      <c r="V32" s="84"/>
      <c r="AC32" t="s">
        <v>56</v>
      </c>
    </row>
    <row r="33" spans="2:25" ht="11" customHeight="1" x14ac:dyDescent="0.2"/>
    <row r="34" spans="2:25" ht="21" x14ac:dyDescent="0.25">
      <c r="L34" s="2" t="s">
        <v>10</v>
      </c>
    </row>
    <row r="35" spans="2:25" ht="22" customHeight="1" x14ac:dyDescent="0.2">
      <c r="K35" s="85" t="s">
        <v>39</v>
      </c>
      <c r="L35" s="85"/>
    </row>
    <row r="36" spans="2:25" ht="9" customHeight="1" thickBot="1" x14ac:dyDescent="0.25"/>
    <row r="37" spans="2:25" ht="22" thickBot="1" x14ac:dyDescent="0.3">
      <c r="B37" s="24" t="s">
        <v>40</v>
      </c>
      <c r="G37" s="86" t="str">
        <f>IF(AA29&lt;1,AA31,AI80)</f>
        <v>n/a</v>
      </c>
      <c r="H37" s="87"/>
      <c r="M37" s="24" t="s">
        <v>41</v>
      </c>
      <c r="R37" s="88" t="str">
        <f>IF(AA29=0,AA31,AJ103)</f>
        <v>n/a</v>
      </c>
      <c r="S37" s="87"/>
    </row>
    <row r="38" spans="2:25" ht="7" customHeight="1" x14ac:dyDescent="0.2"/>
    <row r="39" spans="2:25" x14ac:dyDescent="0.2">
      <c r="B39" t="s">
        <v>42</v>
      </c>
    </row>
    <row r="40" spans="2:25" x14ac:dyDescent="0.2">
      <c r="B40" s="67" t="str">
        <f>IF(R37&gt;=G37,AL74,AM75)</f>
        <v>Process has scored higher than target expectation.   Reasonable probability of meeting goals during commercialization</v>
      </c>
      <c r="C40" s="68"/>
      <c r="D40" s="68"/>
      <c r="E40" s="68"/>
      <c r="F40" s="68"/>
      <c r="G40" s="68"/>
      <c r="H40" s="68"/>
      <c r="I40" s="68"/>
      <c r="J40" s="68"/>
      <c r="K40" s="68"/>
      <c r="L40" s="68"/>
      <c r="M40" s="68"/>
      <c r="N40" s="68"/>
      <c r="O40" s="68"/>
      <c r="P40" s="68"/>
      <c r="Q40" s="68"/>
      <c r="R40" s="68"/>
      <c r="S40" s="68"/>
      <c r="T40" s="68"/>
      <c r="U40" s="68"/>
      <c r="V40" s="69"/>
    </row>
    <row r="41" spans="2:25" ht="12" customHeight="1" x14ac:dyDescent="0.2">
      <c r="B41" s="76"/>
      <c r="C41" s="77"/>
      <c r="D41" s="77"/>
      <c r="E41" s="77"/>
      <c r="F41" s="77"/>
      <c r="G41" s="77"/>
      <c r="H41" s="77"/>
      <c r="I41" s="77"/>
      <c r="J41" s="77"/>
      <c r="K41" s="77"/>
      <c r="L41" s="77"/>
      <c r="M41" s="77"/>
      <c r="N41" s="77"/>
      <c r="O41" s="77"/>
      <c r="P41" s="77"/>
      <c r="Q41" s="77"/>
      <c r="R41" s="77"/>
      <c r="S41" s="77"/>
      <c r="T41" s="77"/>
      <c r="U41" s="77"/>
      <c r="V41" s="89"/>
    </row>
    <row r="42" spans="2:25" ht="29" customHeight="1" x14ac:dyDescent="0.2">
      <c r="B42" s="70" t="str">
        <f>IF(AF80=1,AL79,AM80)</f>
        <v>Strong desire to get into larger scale production as soon as possible and willingness to accept significant capital cost, schedule, manufacturing cost and ultimate capacity risk.  Requires singificant resources and equity funding.</v>
      </c>
      <c r="C42" s="71"/>
      <c r="D42" s="71"/>
      <c r="E42" s="71"/>
      <c r="F42" s="71"/>
      <c r="G42" s="71"/>
      <c r="H42" s="71"/>
      <c r="I42" s="71"/>
      <c r="J42" s="71"/>
      <c r="K42" s="71"/>
      <c r="L42" s="71"/>
      <c r="M42" s="71"/>
      <c r="N42" s="71"/>
      <c r="O42" s="71"/>
      <c r="P42" s="71"/>
      <c r="Q42" s="71"/>
      <c r="R42" s="71"/>
      <c r="S42" s="71"/>
      <c r="T42" s="71"/>
      <c r="U42" s="71"/>
      <c r="V42" s="72"/>
    </row>
    <row r="43" spans="2:25" ht="12" customHeight="1" x14ac:dyDescent="0.2"/>
    <row r="44" spans="2:25" ht="11" customHeight="1" x14ac:dyDescent="0.2">
      <c r="B44" s="90" t="s">
        <v>43</v>
      </c>
      <c r="C44" s="91"/>
      <c r="D44" s="91"/>
      <c r="E44" s="91"/>
      <c r="F44" s="91"/>
      <c r="G44" s="91"/>
      <c r="H44" s="91"/>
      <c r="I44" s="91"/>
      <c r="J44" s="91"/>
      <c r="K44" s="91"/>
      <c r="L44" s="91"/>
      <c r="M44" s="91"/>
      <c r="N44" s="91"/>
      <c r="O44" s="91"/>
      <c r="P44" s="91"/>
      <c r="Q44" s="91"/>
      <c r="R44" s="91"/>
      <c r="S44" s="91"/>
      <c r="T44" s="91"/>
      <c r="U44" s="91"/>
      <c r="V44" s="92"/>
    </row>
    <row r="45" spans="2:25" ht="11" customHeight="1" thickBot="1" x14ac:dyDescent="0.25"/>
    <row r="46" spans="2:25" ht="24" customHeight="1" thickBot="1" x14ac:dyDescent="0.25">
      <c r="B46" s="36" t="s">
        <v>62</v>
      </c>
      <c r="C46" s="37"/>
      <c r="D46" s="37"/>
      <c r="E46" s="37"/>
      <c r="F46" s="37"/>
      <c r="G46" s="37"/>
      <c r="H46" s="38"/>
      <c r="T46" s="28" t="s">
        <v>58</v>
      </c>
      <c r="U46" s="78" t="str">
        <f>IF(AA29=0,AA31,AH85)</f>
        <v>n/a</v>
      </c>
      <c r="V46" s="79"/>
      <c r="Y46" s="33"/>
    </row>
    <row r="47" spans="2:25" x14ac:dyDescent="0.2">
      <c r="B47" s="67" t="str">
        <f>IF(U46&gt;0.85,AL85,AM86)</f>
        <v>Low end of the range of typical unit operations.  Less risk integrating the process than typical advanced biotechnology processes.</v>
      </c>
      <c r="C47" s="68"/>
      <c r="D47" s="68"/>
      <c r="E47" s="68"/>
      <c r="F47" s="68"/>
      <c r="G47" s="68"/>
      <c r="H47" s="68"/>
      <c r="I47" s="68"/>
      <c r="J47" s="68"/>
      <c r="K47" s="68"/>
      <c r="L47" s="68"/>
      <c r="M47" s="68"/>
      <c r="N47" s="68"/>
      <c r="O47" s="68"/>
      <c r="P47" s="68"/>
      <c r="Q47" s="68"/>
      <c r="R47" s="68"/>
      <c r="S47" s="68"/>
      <c r="T47" s="68"/>
      <c r="U47" s="68"/>
      <c r="V47" s="69"/>
    </row>
    <row r="48" spans="2:25" x14ac:dyDescent="0.2">
      <c r="B48" s="70"/>
      <c r="C48" s="71"/>
      <c r="D48" s="71"/>
      <c r="E48" s="71"/>
      <c r="F48" s="71"/>
      <c r="G48" s="71"/>
      <c r="H48" s="71"/>
      <c r="I48" s="71"/>
      <c r="J48" s="71"/>
      <c r="K48" s="71"/>
      <c r="L48" s="71"/>
      <c r="M48" s="71"/>
      <c r="N48" s="71"/>
      <c r="O48" s="71"/>
      <c r="P48" s="71"/>
      <c r="Q48" s="71"/>
      <c r="R48" s="71"/>
      <c r="S48" s="71"/>
      <c r="T48" s="71"/>
      <c r="U48" s="71"/>
      <c r="V48" s="72"/>
    </row>
    <row r="49" spans="2:22" ht="17" thickBot="1" x14ac:dyDescent="0.25"/>
    <row r="50" spans="2:22" ht="24" customHeight="1" x14ac:dyDescent="0.2">
      <c r="B50" s="43" t="s">
        <v>61</v>
      </c>
      <c r="C50" s="44"/>
      <c r="D50" s="44"/>
      <c r="E50" s="45"/>
      <c r="F50" s="42"/>
      <c r="G50" s="42"/>
      <c r="H50" s="42"/>
      <c r="T50" s="28" t="s">
        <v>58</v>
      </c>
      <c r="U50" s="73" t="str">
        <f>IF(AA29=0,AA31,AH89)</f>
        <v>n/a</v>
      </c>
      <c r="V50" s="74"/>
    </row>
    <row r="51" spans="2:22" x14ac:dyDescent="0.2">
      <c r="B51" s="67" t="str">
        <f>IF(U50&gt;0.85,AL89,AM90)</f>
        <v>Low technology scale-up risk, especially if combined with adequate hours of integrated pilot operation</v>
      </c>
      <c r="C51" s="68"/>
      <c r="D51" s="68"/>
      <c r="E51" s="68"/>
      <c r="F51" s="68"/>
      <c r="G51" s="68"/>
      <c r="H51" s="68"/>
      <c r="I51" s="68"/>
      <c r="J51" s="68"/>
      <c r="K51" s="68"/>
      <c r="L51" s="68"/>
      <c r="M51" s="68"/>
      <c r="N51" s="68"/>
      <c r="O51" s="68"/>
      <c r="P51" s="68"/>
      <c r="Q51" s="68"/>
      <c r="R51" s="68"/>
      <c r="S51" s="68"/>
      <c r="T51" s="68"/>
      <c r="U51" s="68"/>
      <c r="V51" s="69"/>
    </row>
    <row r="52" spans="2:22" x14ac:dyDescent="0.2">
      <c r="B52" s="70"/>
      <c r="C52" s="71"/>
      <c r="D52" s="71"/>
      <c r="E52" s="71"/>
      <c r="F52" s="71"/>
      <c r="G52" s="71"/>
      <c r="H52" s="71"/>
      <c r="I52" s="71"/>
      <c r="J52" s="71"/>
      <c r="K52" s="71"/>
      <c r="L52" s="71"/>
      <c r="M52" s="71"/>
      <c r="N52" s="71"/>
      <c r="O52" s="71"/>
      <c r="P52" s="71"/>
      <c r="Q52" s="71"/>
      <c r="R52" s="71"/>
      <c r="S52" s="71"/>
      <c r="T52" s="71"/>
      <c r="U52" s="71"/>
      <c r="V52" s="72"/>
    </row>
    <row r="53" spans="2:22" ht="17" thickBot="1" x14ac:dyDescent="0.25"/>
    <row r="54" spans="2:22" ht="24" customHeight="1" x14ac:dyDescent="0.2">
      <c r="B54" s="43" t="s">
        <v>60</v>
      </c>
      <c r="C54" s="44"/>
      <c r="D54" s="44"/>
      <c r="E54" s="44"/>
      <c r="F54" s="45"/>
      <c r="G54" s="42"/>
      <c r="H54" s="42"/>
      <c r="T54" s="28" t="s">
        <v>58</v>
      </c>
      <c r="U54" s="73" t="str">
        <f>IF(AA29=0,AA31,AH93)</f>
        <v>n/a</v>
      </c>
      <c r="V54" s="74"/>
    </row>
    <row r="55" spans="2:22" x14ac:dyDescent="0.2">
      <c r="B55" s="67" t="str">
        <f>IF(U54&gt;0.85,AL93,AM94)</f>
        <v>Within reasonable range of targets to consider commercialization.</v>
      </c>
      <c r="C55" s="68"/>
      <c r="D55" s="68"/>
      <c r="E55" s="68"/>
      <c r="F55" s="68"/>
      <c r="G55" s="68"/>
      <c r="H55" s="68"/>
      <c r="I55" s="68"/>
      <c r="J55" s="68"/>
      <c r="K55" s="68"/>
      <c r="L55" s="68"/>
      <c r="M55" s="68"/>
      <c r="N55" s="68"/>
      <c r="O55" s="68"/>
      <c r="P55" s="68"/>
      <c r="Q55" s="68"/>
      <c r="R55" s="68"/>
      <c r="S55" s="68"/>
      <c r="T55" s="68"/>
      <c r="U55" s="68"/>
      <c r="V55" s="69"/>
    </row>
    <row r="56" spans="2:22" x14ac:dyDescent="0.2">
      <c r="B56" s="70"/>
      <c r="C56" s="71"/>
      <c r="D56" s="71"/>
      <c r="E56" s="71"/>
      <c r="F56" s="71"/>
      <c r="G56" s="71"/>
      <c r="H56" s="71"/>
      <c r="I56" s="71"/>
      <c r="J56" s="71"/>
      <c r="K56" s="71"/>
      <c r="L56" s="71"/>
      <c r="M56" s="71"/>
      <c r="N56" s="71"/>
      <c r="O56" s="71"/>
      <c r="P56" s="71"/>
      <c r="Q56" s="71"/>
      <c r="R56" s="71"/>
      <c r="S56" s="71"/>
      <c r="T56" s="71"/>
      <c r="U56" s="71"/>
      <c r="V56" s="72"/>
    </row>
    <row r="57" spans="2:22" ht="17" thickBot="1" x14ac:dyDescent="0.25"/>
    <row r="58" spans="2:22" ht="24" customHeight="1" thickBot="1" x14ac:dyDescent="0.25">
      <c r="B58" s="39" t="s">
        <v>57</v>
      </c>
      <c r="C58" s="40"/>
      <c r="D58" s="40"/>
      <c r="E58" s="40"/>
      <c r="F58" s="40"/>
      <c r="G58" s="40"/>
      <c r="H58" s="41"/>
      <c r="T58" s="28" t="s">
        <v>58</v>
      </c>
      <c r="U58" s="78" t="str">
        <f>IF(AA29=0,AA31,AH97)</f>
        <v>n/a</v>
      </c>
      <c r="V58" s="79"/>
    </row>
    <row r="59" spans="2:22" x14ac:dyDescent="0.2">
      <c r="B59" s="67" t="str">
        <f>IF(U58&gt;0.85,AL96,AM97)</f>
        <v>Low risk based on fully integrated process</v>
      </c>
      <c r="C59" s="68"/>
      <c r="D59" s="68"/>
      <c r="E59" s="68"/>
      <c r="F59" s="68"/>
      <c r="G59" s="68"/>
      <c r="H59" s="68"/>
      <c r="I59" s="68"/>
      <c r="J59" s="68"/>
      <c r="K59" s="68"/>
      <c r="L59" s="68"/>
      <c r="M59" s="68"/>
      <c r="N59" s="68"/>
      <c r="O59" s="68"/>
      <c r="P59" s="68"/>
      <c r="Q59" s="68"/>
      <c r="R59" s="68"/>
      <c r="S59" s="68"/>
      <c r="T59" s="68"/>
      <c r="U59" s="68"/>
      <c r="V59" s="69"/>
    </row>
    <row r="60" spans="2:22" x14ac:dyDescent="0.2">
      <c r="B60" s="70"/>
      <c r="C60" s="71"/>
      <c r="D60" s="71"/>
      <c r="E60" s="71"/>
      <c r="F60" s="71"/>
      <c r="G60" s="71"/>
      <c r="H60" s="71"/>
      <c r="I60" s="71"/>
      <c r="J60" s="71"/>
      <c r="K60" s="71"/>
      <c r="L60" s="71"/>
      <c r="M60" s="71"/>
      <c r="N60" s="71"/>
      <c r="O60" s="71"/>
      <c r="P60" s="71"/>
      <c r="Q60" s="71"/>
      <c r="R60" s="71"/>
      <c r="S60" s="71"/>
      <c r="T60" s="71"/>
      <c r="U60" s="71"/>
      <c r="V60" s="72"/>
    </row>
    <row r="61" spans="2:22" ht="17" thickBot="1" x14ac:dyDescent="0.25"/>
    <row r="62" spans="2:22" ht="24" customHeight="1" x14ac:dyDescent="0.2">
      <c r="B62" s="43" t="s">
        <v>59</v>
      </c>
      <c r="C62" s="44"/>
      <c r="D62" s="44"/>
      <c r="E62" s="45"/>
      <c r="F62" s="42"/>
      <c r="G62" s="42"/>
      <c r="H62" s="42"/>
      <c r="T62" s="28" t="s">
        <v>58</v>
      </c>
      <c r="U62" s="73" t="str">
        <f>IF(AA29=0,AA31,AH101)</f>
        <v>n/a</v>
      </c>
      <c r="V62" s="74"/>
    </row>
    <row r="63" spans="2:22" x14ac:dyDescent="0.2">
      <c r="B63" s="67" t="str">
        <f>IF(U62&gt;0.85,AL100,AM101)</f>
        <v>Adequate hours, provides lower scale up risk</v>
      </c>
      <c r="C63" s="68"/>
      <c r="D63" s="68"/>
      <c r="E63" s="68"/>
      <c r="F63" s="68"/>
      <c r="G63" s="68"/>
      <c r="H63" s="68"/>
      <c r="I63" s="68"/>
      <c r="J63" s="68"/>
      <c r="K63" s="68"/>
      <c r="L63" s="68"/>
      <c r="M63" s="68"/>
      <c r="N63" s="68"/>
      <c r="O63" s="68"/>
      <c r="P63" s="68"/>
      <c r="Q63" s="68"/>
      <c r="R63" s="68"/>
      <c r="S63" s="68"/>
      <c r="T63" s="68"/>
      <c r="U63" s="68"/>
      <c r="V63" s="69"/>
    </row>
    <row r="64" spans="2:22" x14ac:dyDescent="0.2">
      <c r="B64" s="70"/>
      <c r="C64" s="71"/>
      <c r="D64" s="71"/>
      <c r="E64" s="71"/>
      <c r="F64" s="71"/>
      <c r="G64" s="71"/>
      <c r="H64" s="71"/>
      <c r="I64" s="71"/>
      <c r="J64" s="71"/>
      <c r="K64" s="71"/>
      <c r="L64" s="71"/>
      <c r="M64" s="71"/>
      <c r="N64" s="71"/>
      <c r="O64" s="71"/>
      <c r="P64" s="71"/>
      <c r="Q64" s="71"/>
      <c r="R64" s="71"/>
      <c r="S64" s="71"/>
      <c r="T64" s="71"/>
      <c r="U64" s="71"/>
      <c r="V64" s="72"/>
    </row>
    <row r="65" spans="1:40" ht="24" customHeight="1" x14ac:dyDescent="0.2"/>
    <row r="66" spans="1:40" ht="27" customHeight="1" x14ac:dyDescent="0.2">
      <c r="A66" s="75" t="s">
        <v>63</v>
      </c>
      <c r="B66" s="75"/>
      <c r="C66" s="75"/>
      <c r="D66" s="75"/>
      <c r="E66" s="75"/>
      <c r="F66" s="75"/>
      <c r="G66" s="75"/>
      <c r="H66" s="75"/>
      <c r="I66" s="75"/>
      <c r="J66" s="75"/>
      <c r="K66" s="75"/>
      <c r="L66" s="75"/>
      <c r="M66" s="75"/>
      <c r="N66" s="75"/>
      <c r="O66" s="75"/>
      <c r="P66" s="75"/>
      <c r="Q66" s="75"/>
      <c r="R66" s="75"/>
      <c r="S66" s="75"/>
      <c r="T66" s="75"/>
      <c r="U66" s="75"/>
      <c r="V66" s="75"/>
      <c r="W66" s="75"/>
      <c r="X66" s="32"/>
    </row>
    <row r="73" spans="1:40" x14ac:dyDescent="0.2">
      <c r="AL73" t="s">
        <v>45</v>
      </c>
      <c r="AM73" t="s">
        <v>46</v>
      </c>
      <c r="AN73" t="s">
        <v>47</v>
      </c>
    </row>
    <row r="74" spans="1:40" x14ac:dyDescent="0.2">
      <c r="AL74" t="s">
        <v>48</v>
      </c>
      <c r="AM74" t="s">
        <v>76</v>
      </c>
      <c r="AN74" t="s">
        <v>77</v>
      </c>
    </row>
    <row r="75" spans="1:40" x14ac:dyDescent="0.2">
      <c r="AM75" t="e">
        <f>IF(R37/G37&gt;0.8,AM74,AN74)</f>
        <v>#VALUE!</v>
      </c>
    </row>
    <row r="77" spans="1:40" x14ac:dyDescent="0.2">
      <c r="AG77" s="1"/>
    </row>
    <row r="78" spans="1:40" x14ac:dyDescent="0.2">
      <c r="AG78" s="1"/>
      <c r="AL78" t="s">
        <v>17</v>
      </c>
      <c r="AM78" t="s">
        <v>18</v>
      </c>
      <c r="AN78" t="s">
        <v>19</v>
      </c>
    </row>
    <row r="79" spans="1:40" x14ac:dyDescent="0.2">
      <c r="AE79" s="4" t="s">
        <v>16</v>
      </c>
      <c r="AF79" s="6" t="s">
        <v>1</v>
      </c>
      <c r="AG79" s="6" t="s">
        <v>7</v>
      </c>
      <c r="AH79" s="6" t="s">
        <v>9</v>
      </c>
      <c r="AI79" s="6" t="s">
        <v>0</v>
      </c>
      <c r="AJ79" s="6"/>
      <c r="AL79" s="22" t="s">
        <v>20</v>
      </c>
      <c r="AM79" s="22" t="s">
        <v>21</v>
      </c>
      <c r="AN79" s="23" t="s">
        <v>22</v>
      </c>
    </row>
    <row r="80" spans="1:40" x14ac:dyDescent="0.2">
      <c r="AE80" s="3" t="s">
        <v>44</v>
      </c>
      <c r="AF80" s="25">
        <f>+U9</f>
        <v>0</v>
      </c>
      <c r="AG80" s="1"/>
      <c r="AI80">
        <f>+(3-AF80)*25+50</f>
        <v>125</v>
      </c>
      <c r="AM80" t="str">
        <f>IF(AF80=2,AM79,AN79)</f>
        <v>Strong desire to get into larger scale production as soon as possible and willingness to accept significant capital cost, schedule, manufacturing cost and ultimate capacity risk.  Requires singificant resources and equity funding.</v>
      </c>
    </row>
    <row r="81" spans="31:40" x14ac:dyDescent="0.2">
      <c r="AE81" s="3"/>
      <c r="AF81" s="3"/>
      <c r="AG81" s="1"/>
    </row>
    <row r="82" spans="31:40" x14ac:dyDescent="0.2">
      <c r="AF82" s="3"/>
      <c r="AG82" s="1"/>
      <c r="AH82" s="14" t="s">
        <v>2</v>
      </c>
      <c r="AI82" s="15"/>
      <c r="AJ82" s="12">
        <f>+AI80</f>
        <v>125</v>
      </c>
    </row>
    <row r="83" spans="31:40" x14ac:dyDescent="0.2">
      <c r="AE83" s="3"/>
      <c r="AF83" s="3"/>
      <c r="AG83" s="1"/>
    </row>
    <row r="84" spans="31:40" x14ac:dyDescent="0.2">
      <c r="AE84" s="5" t="s">
        <v>15</v>
      </c>
      <c r="AF84" s="3"/>
      <c r="AG84" s="10">
        <v>0.15</v>
      </c>
    </row>
    <row r="85" spans="31:40" x14ac:dyDescent="0.2">
      <c r="AE85" s="7" t="s">
        <v>3</v>
      </c>
      <c r="AF85" s="20">
        <f>+U13</f>
        <v>0</v>
      </c>
      <c r="AG85" s="10"/>
      <c r="AH85" s="11">
        <f>IF(AF85&lt;4,1,1-(AF85-4)*0.125*0.5)</f>
        <v>1</v>
      </c>
      <c r="AL85" t="s">
        <v>49</v>
      </c>
      <c r="AM85" t="s">
        <v>50</v>
      </c>
      <c r="AN85" t="s">
        <v>52</v>
      </c>
    </row>
    <row r="86" spans="31:40" x14ac:dyDescent="0.2">
      <c r="AG86" s="10"/>
      <c r="AH86" s="11"/>
      <c r="AI86" s="17">
        <f>+AG84*AH85*100</f>
        <v>15</v>
      </c>
      <c r="AM86" t="str">
        <f>IF(AH85&gt;0.6,AM85,AN85)</f>
        <v>Middle of the range of typical unit operations.  Average risk integrating the process compared to typical advanced biotechnology processes.</v>
      </c>
    </row>
    <row r="87" spans="31:40" x14ac:dyDescent="0.2">
      <c r="AG87" s="10"/>
      <c r="AH87" s="11"/>
      <c r="AI87" s="17"/>
    </row>
    <row r="88" spans="31:40" x14ac:dyDescent="0.2">
      <c r="AE88" s="4" t="s">
        <v>14</v>
      </c>
      <c r="AG88" s="10">
        <v>0.2</v>
      </c>
      <c r="AH88" s="11"/>
      <c r="AI88" s="17"/>
    </row>
    <row r="89" spans="31:40" x14ac:dyDescent="0.2">
      <c r="AE89" s="8" t="s">
        <v>4</v>
      </c>
      <c r="AF89" s="21">
        <f>+U16</f>
        <v>0</v>
      </c>
      <c r="AG89" s="10"/>
      <c r="AH89" s="11">
        <f>IF(AF89&lt;10,1,1-(AF89-10)*0.005)</f>
        <v>1</v>
      </c>
      <c r="AI89" s="17"/>
      <c r="AL89" t="s">
        <v>23</v>
      </c>
      <c r="AM89" t="s">
        <v>24</v>
      </c>
      <c r="AN89" t="s">
        <v>51</v>
      </c>
    </row>
    <row r="90" spans="31:40" x14ac:dyDescent="0.2">
      <c r="AG90" s="10"/>
      <c r="AH90" s="11"/>
      <c r="AI90" s="17">
        <f>+AG88*AH89*100</f>
        <v>20</v>
      </c>
      <c r="AM90" t="str">
        <f>IF(AH89&gt;0.6,AM89,AN89)</f>
        <v>Medium technology scale-up risk, success dependent upon quality of integrated pilot data</v>
      </c>
    </row>
    <row r="91" spans="31:40" x14ac:dyDescent="0.2">
      <c r="AG91" s="10"/>
      <c r="AH91" s="11"/>
      <c r="AI91" s="17"/>
    </row>
    <row r="92" spans="31:40" x14ac:dyDescent="0.2">
      <c r="AE92" s="4" t="s">
        <v>13</v>
      </c>
      <c r="AG92" s="10">
        <v>0.2</v>
      </c>
      <c r="AH92" s="11"/>
      <c r="AI92" s="17"/>
    </row>
    <row r="93" spans="31:40" x14ac:dyDescent="0.2">
      <c r="AE93" t="s">
        <v>5</v>
      </c>
      <c r="AF93" s="21">
        <f>+U19</f>
        <v>0</v>
      </c>
      <c r="AG93" s="10"/>
      <c r="AH93" s="11">
        <f>IF(AF93&gt;1,1,AF93)</f>
        <v>0</v>
      </c>
      <c r="AI93" s="17"/>
      <c r="AL93" t="s">
        <v>53</v>
      </c>
      <c r="AM93" t="s">
        <v>54</v>
      </c>
      <c r="AN93" t="s">
        <v>55</v>
      </c>
    </row>
    <row r="94" spans="31:40" x14ac:dyDescent="0.2">
      <c r="AG94" s="10"/>
      <c r="AI94" s="17">
        <f>+AG92*AH93*100</f>
        <v>0</v>
      </c>
      <c r="AM94" t="str">
        <f>IF(AH93&gt;0.6,AM93,AN93)</f>
        <v>High risk, unlikely to meet targets without additional investment or technical advancement.  More testing and optimization work needed.</v>
      </c>
    </row>
    <row r="95" spans="31:40" x14ac:dyDescent="0.2">
      <c r="AG95" s="10"/>
      <c r="AI95" s="17"/>
    </row>
    <row r="96" spans="31:40" x14ac:dyDescent="0.2">
      <c r="AE96" s="4" t="s">
        <v>11</v>
      </c>
      <c r="AG96" s="10">
        <v>0.3</v>
      </c>
      <c r="AI96" s="17"/>
      <c r="AL96" t="s">
        <v>25</v>
      </c>
      <c r="AM96" t="s">
        <v>26</v>
      </c>
      <c r="AN96" t="s">
        <v>27</v>
      </c>
    </row>
    <row r="97" spans="31:40" x14ac:dyDescent="0.2">
      <c r="AE97" s="3"/>
      <c r="AF97" s="21">
        <f>+U23</f>
        <v>0</v>
      </c>
      <c r="AG97" s="1"/>
      <c r="AH97">
        <f>+(3-AF97)*0.25+0.5</f>
        <v>1.25</v>
      </c>
      <c r="AI97" s="17">
        <f>+AG96*AH97*100</f>
        <v>37.5</v>
      </c>
      <c r="AM97" t="str">
        <f>IF(AH97&gt;0.6,AM96,AN96)</f>
        <v>Medium risk, consider methods to integrate operations into one site</v>
      </c>
    </row>
    <row r="98" spans="31:40" x14ac:dyDescent="0.2">
      <c r="AE98" s="3"/>
      <c r="AG98" s="1"/>
      <c r="AH98" s="10"/>
      <c r="AI98" s="17"/>
      <c r="AJ98" s="11"/>
    </row>
    <row r="99" spans="31:40" x14ac:dyDescent="0.2">
      <c r="AE99" s="3"/>
      <c r="AG99" s="1"/>
      <c r="AH99" s="10"/>
      <c r="AI99" s="17"/>
      <c r="AJ99" s="11"/>
    </row>
    <row r="100" spans="31:40" x14ac:dyDescent="0.2">
      <c r="AE100" s="9" t="s">
        <v>12</v>
      </c>
      <c r="AG100" s="10">
        <v>0.15</v>
      </c>
      <c r="AI100" s="17"/>
      <c r="AJ100" s="11"/>
      <c r="AL100" t="s">
        <v>28</v>
      </c>
      <c r="AM100" t="s">
        <v>29</v>
      </c>
      <c r="AN100" t="s">
        <v>30</v>
      </c>
    </row>
    <row r="101" spans="31:40" ht="32" x14ac:dyDescent="0.2">
      <c r="AE101" s="3" t="s">
        <v>6</v>
      </c>
      <c r="AF101" s="21">
        <f>+U27</f>
        <v>0</v>
      </c>
      <c r="AH101">
        <f>IF(AF101&gt;1000,1,(AF101*0.001))</f>
        <v>0</v>
      </c>
      <c r="AI101" s="17">
        <f>+AG100*AH101*100</f>
        <v>0</v>
      </c>
      <c r="AM101" t="str">
        <f>IF(AH101&gt;0.6,AM100,AN100)</f>
        <v>Limited hours, high risk of scale up and unlikely to meet key targets at commercial scale without additional investment or technical breakthrough</v>
      </c>
    </row>
    <row r="102" spans="31:40" x14ac:dyDescent="0.2">
      <c r="AG102" s="16"/>
      <c r="AI102" s="11"/>
    </row>
    <row r="103" spans="31:40" x14ac:dyDescent="0.2">
      <c r="AH103" s="14" t="s">
        <v>8</v>
      </c>
      <c r="AI103" s="18"/>
      <c r="AJ103" s="13">
        <f>SUM(AI85:AI101)</f>
        <v>72.5</v>
      </c>
    </row>
    <row r="104" spans="31:40" x14ac:dyDescent="0.2">
      <c r="AG104" s="1"/>
    </row>
    <row r="105" spans="31:40" x14ac:dyDescent="0.2">
      <c r="AG105" s="1"/>
    </row>
    <row r="106" spans="31:40" x14ac:dyDescent="0.2">
      <c r="AG106" s="1"/>
    </row>
    <row r="107" spans="31:40" x14ac:dyDescent="0.2">
      <c r="AG107" s="1"/>
    </row>
    <row r="108" spans="31:40" x14ac:dyDescent="0.2">
      <c r="AG108" s="1"/>
    </row>
    <row r="109" spans="31:40" x14ac:dyDescent="0.2">
      <c r="AG109" s="1"/>
    </row>
    <row r="110" spans="31:40" x14ac:dyDescent="0.2">
      <c r="AG110" s="1"/>
    </row>
    <row r="111" spans="31:40" x14ac:dyDescent="0.2">
      <c r="AG111" s="1"/>
    </row>
    <row r="112" spans="31:40" x14ac:dyDescent="0.2">
      <c r="AG112" s="1"/>
    </row>
    <row r="113" spans="33:33" x14ac:dyDescent="0.2">
      <c r="AG113" s="1"/>
    </row>
    <row r="114" spans="33:33" x14ac:dyDescent="0.2">
      <c r="AG114" s="1"/>
    </row>
    <row r="115" spans="33:33" x14ac:dyDescent="0.2">
      <c r="AG115" s="1"/>
    </row>
    <row r="116" spans="33:33" x14ac:dyDescent="0.2">
      <c r="AG116" s="1"/>
    </row>
    <row r="117" spans="33:33" x14ac:dyDescent="0.2">
      <c r="AG117" s="1"/>
    </row>
    <row r="118" spans="33:33" x14ac:dyDescent="0.2">
      <c r="AG118" s="1"/>
    </row>
    <row r="119" spans="33:33" x14ac:dyDescent="0.2">
      <c r="AG119" s="1"/>
    </row>
    <row r="120" spans="33:33" x14ac:dyDescent="0.2">
      <c r="AG120" s="1"/>
    </row>
    <row r="121" spans="33:33" x14ac:dyDescent="0.2">
      <c r="AG121" s="1"/>
    </row>
    <row r="122" spans="33:33" x14ac:dyDescent="0.2">
      <c r="AG122" s="1"/>
    </row>
    <row r="123" spans="33:33" x14ac:dyDescent="0.2">
      <c r="AG123" s="1"/>
    </row>
    <row r="124" spans="33:33" x14ac:dyDescent="0.2">
      <c r="AG124" s="1"/>
    </row>
    <row r="125" spans="33:33" x14ac:dyDescent="0.2">
      <c r="AG125" s="1"/>
    </row>
    <row r="126" spans="33:33" x14ac:dyDescent="0.2">
      <c r="AG126" s="1"/>
    </row>
    <row r="127" spans="33:33" x14ac:dyDescent="0.2">
      <c r="AG127" s="1"/>
    </row>
    <row r="128" spans="33:33" x14ac:dyDescent="0.2">
      <c r="AG128" s="1"/>
    </row>
    <row r="129" spans="33:33" x14ac:dyDescent="0.2">
      <c r="AG129" s="1"/>
    </row>
    <row r="130" spans="33:33" x14ac:dyDescent="0.2">
      <c r="AG130" s="1"/>
    </row>
    <row r="131" spans="33:33" x14ac:dyDescent="0.2">
      <c r="AG131" s="1"/>
    </row>
    <row r="132" spans="33:33" x14ac:dyDescent="0.2">
      <c r="AG132" s="1"/>
    </row>
    <row r="133" spans="33:33" x14ac:dyDescent="0.2">
      <c r="AG133" s="1"/>
    </row>
    <row r="134" spans="33:33" x14ac:dyDescent="0.2">
      <c r="AG134" s="1"/>
    </row>
    <row r="135" spans="33:33" x14ac:dyDescent="0.2">
      <c r="AG135" s="1"/>
    </row>
    <row r="136" spans="33:33" x14ac:dyDescent="0.2">
      <c r="AG136" s="1"/>
    </row>
    <row r="137" spans="33:33" x14ac:dyDescent="0.2">
      <c r="AG137" s="1"/>
    </row>
    <row r="138" spans="33:33" x14ac:dyDescent="0.2">
      <c r="AG138" s="1"/>
    </row>
  </sheetData>
  <mergeCells count="36">
    <mergeCell ref="A66:W66"/>
    <mergeCell ref="U58:V58"/>
    <mergeCell ref="B59:V60"/>
    <mergeCell ref="U62:V62"/>
    <mergeCell ref="B63:V64"/>
    <mergeCell ref="B55:V56"/>
    <mergeCell ref="G37:H37"/>
    <mergeCell ref="R37:S37"/>
    <mergeCell ref="B40:V41"/>
    <mergeCell ref="U46:V46"/>
    <mergeCell ref="B47:V48"/>
    <mergeCell ref="U50:V50"/>
    <mergeCell ref="B51:V52"/>
    <mergeCell ref="U54:V54"/>
    <mergeCell ref="B42:V42"/>
    <mergeCell ref="K6:L6"/>
    <mergeCell ref="K35:L35"/>
    <mergeCell ref="U9:V9"/>
    <mergeCell ref="U13:V13"/>
    <mergeCell ref="U19:V19"/>
    <mergeCell ref="U16:V16"/>
    <mergeCell ref="B9:R9"/>
    <mergeCell ref="B10:R10"/>
    <mergeCell ref="B13:R13"/>
    <mergeCell ref="B16:R16"/>
    <mergeCell ref="B19:R19"/>
    <mergeCell ref="A29:W29"/>
    <mergeCell ref="B8:R8"/>
    <mergeCell ref="I31:V32"/>
    <mergeCell ref="B22:R22"/>
    <mergeCell ref="B27:R27"/>
    <mergeCell ref="U27:V27"/>
    <mergeCell ref="B23:R23"/>
    <mergeCell ref="B24:R24"/>
    <mergeCell ref="U23:V23"/>
    <mergeCell ref="B44:V44"/>
  </mergeCells>
  <phoneticPr fontId="3" type="noConversion"/>
  <pageMargins left="0.7" right="0.7" top="0.75" bottom="0.75" header="0.3" footer="0.3"/>
  <pageSetup fitToHeight="2" orientation="portrait" horizontalDpi="0" verticalDpi="0"/>
  <headerFooter>
    <oddFooter>&amp;C&amp;"Calibri,Regular"&amp;K000000www.warneradvisorsllc.com</oddFooter>
  </headerFooter>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Scorecard</vt:lpstr>
      <vt:lpstr>Calcs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2016-09-18T14:07:05Z</cp:lastPrinted>
  <dcterms:created xsi:type="dcterms:W3CDTF">2016-08-25T18:20:23Z</dcterms:created>
  <dcterms:modified xsi:type="dcterms:W3CDTF">2016-09-18T17:32:31Z</dcterms:modified>
</cp:coreProperties>
</file>