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600" yWindow="1540" windowWidth="16260" windowHeight="17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<sst xmlns="http://schemas.openxmlformats.org/spreadsheetml/2006/main" count="88" uniqueCount="39">
  <si>
    <t>1. The cellulosic ethanol tax credit VEETC is current set at $1.01 per gallon</t>
  </si>
  <si>
    <t>2. The $1 tax credit for biodiesel and renewable diesel has not been renewed by the Congress for 2010, but is included for comparative purposes in the first scenario</t>
  </si>
  <si>
    <t>http://www.ethanolrfa.org/pages/ethanol-facts-trade (see attached PDF)</t>
  </si>
  <si>
    <t>3. The ethanol tariff is $0.54 per gallon, but ad valorem taxes bring the total impact to $0.59 per gallon. Source:  RFA http://www.ethanolrfa.org/pages/ethanol-facts-trade (see PDF)</t>
  </si>
  <si>
    <t>Tariff and tax credit notes</t>
  </si>
  <si>
    <t>http://www.epa.gov/otaq/fuels/renewablefuels/index.htm</t>
  </si>
  <si>
    <t>EPA</t>
  </si>
  <si>
    <t>Ethanol equivalency</t>
  </si>
  <si>
    <r>
      <t>Cost of gallons</t>
    </r>
    <r>
      <rPr>
        <sz val="10"/>
        <rFont val="Arial"/>
        <family val="0"/>
      </rPr>
      <t xml:space="preserve"> is computed by multiplying the RFS mandate by the cost per gallon, by fuel</t>
    </r>
  </si>
  <si>
    <r>
      <t>The CE incentive</t>
    </r>
    <r>
      <rPr>
        <sz val="10"/>
        <rFont val="Arial"/>
        <family val="0"/>
      </rPr>
      <t xml:space="preserve"> is defined as the cost advantage in supplying cellulosic ethanol fuels, compared to the next cheapest alternative</t>
    </r>
  </si>
  <si>
    <r>
      <t>Capital incentive per gallon</t>
    </r>
    <r>
      <rPr>
        <sz val="10"/>
        <rFont val="Arial"/>
        <family val="0"/>
      </rPr>
      <t xml:space="preserve"> is defined as the CE incentive, divided by the number of gallons mandated</t>
    </r>
  </si>
  <si>
    <t xml:space="preserve">The Digest article on this analysis: Hidden Hook in the RFS, referes to a scenario where the last 60 million gallons (coming from non-renewable diesel sources in 2011 because Dynamic Fuels nameplate capacity is 75 Mgy) would cost $1.38 per gallon. That scenario is here below. </t>
  </si>
  <si>
    <t>Fuel cost</t>
  </si>
  <si>
    <t>Tax credit</t>
  </si>
  <si>
    <t>Tariff*</t>
  </si>
  <si>
    <t>Sugarcane ethanol</t>
  </si>
  <si>
    <t>Biodiesel</t>
  </si>
  <si>
    <t>Renewable diesel</t>
  </si>
  <si>
    <t>Cellulosic ethanol</t>
  </si>
  <si>
    <t>Net cost</t>
  </si>
  <si>
    <t>Ethanol equiv galls</t>
  </si>
  <si>
    <t>Cost per gallon</t>
  </si>
  <si>
    <t>Gallon requirement</t>
  </si>
  <si>
    <t>Cost</t>
  </si>
  <si>
    <t>CE incentive vs next best</t>
  </si>
  <si>
    <t>Capital Incentive per gallon</t>
  </si>
  <si>
    <t>2011 with tariff</t>
  </si>
  <si>
    <t>2011, no tariff</t>
  </si>
  <si>
    <t>Fuel Cost</t>
  </si>
  <si>
    <t>Notes and Sources</t>
  </si>
  <si>
    <t>http://www.card.iastate.edu/research/bio/tools/proj_bio_gm.aspx</t>
  </si>
  <si>
    <t>CARD</t>
  </si>
  <si>
    <t>Source</t>
  </si>
  <si>
    <t>Brazilian ethanol</t>
  </si>
  <si>
    <t>RFA</t>
  </si>
  <si>
    <t>Dynamic Fuels</t>
  </si>
  <si>
    <t>http://biofuelsdigest.com/bdigest/2010/07/16/big-story-along-the-big-muddy-dynamic-fuels-begins-commissioning-of-75-mgy-advanced-biofuels-project-in-louisiana/</t>
  </si>
  <si>
    <t>http://biofuelsdigest.com/bdigest/2010/02/15/novozymes-announces-2-per-gallon-cellulosic-ethanol-will-arrive-in-2011-dramatic-enzyme-breeakthrough/</t>
  </si>
  <si>
    <t>Novozymes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</si>
</sst>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44" fontId="4" fillId="2" borderId="2" xfId="17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44" fontId="4" fillId="2" borderId="0" xfId="17" applyNumberFormat="1" applyFont="1" applyFill="1" applyBorder="1" applyAlignment="1">
      <alignment/>
    </xf>
    <xf numFmtId="44" fontId="4" fillId="2" borderId="4" xfId="17" applyNumberFormat="1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44" fontId="4" fillId="2" borderId="4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168" fontId="4" fillId="2" borderId="0" xfId="15" applyNumberFormat="1" applyFont="1" applyFill="1" applyBorder="1" applyAlignment="1">
      <alignment/>
    </xf>
    <xf numFmtId="168" fontId="4" fillId="2" borderId="4" xfId="15" applyNumberFormat="1" applyFont="1" applyFill="1" applyBorder="1" applyAlignment="1">
      <alignment/>
    </xf>
    <xf numFmtId="170" fontId="4" fillId="2" borderId="0" xfId="17" applyNumberFormat="1" applyFont="1" applyFill="1" applyBorder="1" applyAlignment="1">
      <alignment/>
    </xf>
    <xf numFmtId="170" fontId="4" fillId="2" borderId="4" xfId="17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70" fontId="4" fillId="2" borderId="8" xfId="17" applyNumberFormat="1" applyFont="1" applyFill="1" applyBorder="1" applyAlignment="1">
      <alignment/>
    </xf>
    <xf numFmtId="170" fontId="4" fillId="2" borderId="9" xfId="17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44" fontId="4" fillId="2" borderId="10" xfId="17" applyNumberFormat="1" applyFont="1" applyFill="1" applyBorder="1" applyAlignment="1">
      <alignment/>
    </xf>
    <xf numFmtId="44" fontId="7" fillId="2" borderId="11" xfId="17" applyFont="1" applyFill="1" applyBorder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8">
      <selection activeCell="D74" sqref="D74"/>
    </sheetView>
  </sheetViews>
  <sheetFormatPr defaultColWidth="11.00390625" defaultRowHeight="12.75"/>
  <cols>
    <col min="1" max="1" width="21.125" style="2" customWidth="1"/>
    <col min="2" max="2" width="14.75390625" style="2" customWidth="1"/>
    <col min="3" max="3" width="15.125" style="2" bestFit="1" customWidth="1"/>
    <col min="4" max="4" width="16.00390625" style="2" customWidth="1"/>
    <col min="5" max="5" width="14.375" style="2" customWidth="1"/>
    <col min="6" max="16384" width="10.75390625" style="2" customWidth="1"/>
  </cols>
  <sheetData>
    <row r="1" spans="1:5" ht="12">
      <c r="A1" s="1" t="s">
        <v>26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ht="12">
      <c r="A2" s="4" t="s">
        <v>12</v>
      </c>
      <c r="B2" s="5">
        <v>2.06</v>
      </c>
      <c r="C2" s="5">
        <v>3.58</v>
      </c>
      <c r="D2" s="5">
        <v>2.58</v>
      </c>
      <c r="E2" s="25">
        <v>2</v>
      </c>
    </row>
    <row r="3" spans="1:5" ht="12">
      <c r="A3" s="6" t="s">
        <v>14</v>
      </c>
      <c r="B3" s="7">
        <v>0.59</v>
      </c>
      <c r="C3" s="7">
        <v>0</v>
      </c>
      <c r="D3" s="7">
        <v>0</v>
      </c>
      <c r="E3" s="8">
        <v>0</v>
      </c>
    </row>
    <row r="4" spans="1:5" ht="12">
      <c r="A4" s="6" t="s">
        <v>13</v>
      </c>
      <c r="B4" s="7">
        <v>0</v>
      </c>
      <c r="C4" s="7">
        <f>-(1)</f>
        <v>-1</v>
      </c>
      <c r="D4" s="7">
        <f>-(1)</f>
        <v>-1</v>
      </c>
      <c r="E4" s="8">
        <f>-(1.01)</f>
        <v>-1.01</v>
      </c>
    </row>
    <row r="5" spans="1:5" ht="12">
      <c r="A5" s="6" t="s">
        <v>19</v>
      </c>
      <c r="B5" s="9">
        <f>B2+B3+B4</f>
        <v>2.65</v>
      </c>
      <c r="C5" s="9">
        <f>C2+C3+C4</f>
        <v>2.58</v>
      </c>
      <c r="D5" s="9">
        <f>D2+D3+D4</f>
        <v>1.58</v>
      </c>
      <c r="E5" s="10">
        <f>E2+E3+E4</f>
        <v>0.99</v>
      </c>
    </row>
    <row r="6" spans="1:5" ht="12">
      <c r="A6" s="6"/>
      <c r="B6" s="11"/>
      <c r="C6" s="11"/>
      <c r="D6" s="11"/>
      <c r="E6" s="12"/>
    </row>
    <row r="7" spans="1:5" ht="12">
      <c r="A7" s="6" t="s">
        <v>20</v>
      </c>
      <c r="B7" s="13">
        <v>1</v>
      </c>
      <c r="C7" s="13">
        <v>1.5</v>
      </c>
      <c r="D7" s="13">
        <v>1.7</v>
      </c>
      <c r="E7" s="14">
        <v>1</v>
      </c>
    </row>
    <row r="8" spans="1:5" ht="12">
      <c r="A8" s="6" t="s">
        <v>21</v>
      </c>
      <c r="B8" s="9">
        <f>B5/B7</f>
        <v>2.65</v>
      </c>
      <c r="C8" s="9">
        <f>C5/C7</f>
        <v>1.72</v>
      </c>
      <c r="D8" s="9">
        <f>D5/D7</f>
        <v>0.9294117647058824</v>
      </c>
      <c r="E8" s="10">
        <f>E5/E7</f>
        <v>0.99</v>
      </c>
    </row>
    <row r="9" spans="1:5" ht="12">
      <c r="A9" s="6"/>
      <c r="B9" s="11"/>
      <c r="C9" s="11"/>
      <c r="D9" s="11"/>
      <c r="E9" s="12"/>
    </row>
    <row r="10" spans="1:5" ht="12">
      <c r="A10" s="6" t="s">
        <v>22</v>
      </c>
      <c r="B10" s="15">
        <v>135000000</v>
      </c>
      <c r="C10" s="15">
        <v>135000000</v>
      </c>
      <c r="D10" s="15">
        <v>135000000</v>
      </c>
      <c r="E10" s="16">
        <v>135000000</v>
      </c>
    </row>
    <row r="11" spans="1:5" ht="12">
      <c r="A11" s="6" t="s">
        <v>23</v>
      </c>
      <c r="B11" s="17">
        <f>B10*B8</f>
        <v>357750000</v>
      </c>
      <c r="C11" s="17">
        <f>C10*C8</f>
        <v>232200000</v>
      </c>
      <c r="D11" s="17">
        <f>D10*D8</f>
        <v>125470588.23529412</v>
      </c>
      <c r="E11" s="18">
        <f>E10*E8</f>
        <v>133650000</v>
      </c>
    </row>
    <row r="12" spans="1:5" ht="12">
      <c r="A12" s="6" t="s">
        <v>24</v>
      </c>
      <c r="B12" s="11"/>
      <c r="C12" s="11"/>
      <c r="D12" s="11"/>
      <c r="E12" s="18">
        <f>D11-E11</f>
        <v>-8179411.7647058815</v>
      </c>
    </row>
    <row r="13" spans="1:5" ht="12">
      <c r="A13" s="21" t="s">
        <v>25</v>
      </c>
      <c r="B13" s="20"/>
      <c r="C13" s="20"/>
      <c r="D13" s="20"/>
      <c r="E13" s="26">
        <f>E12/135000000</f>
        <v>-0.06058823529411764</v>
      </c>
    </row>
    <row r="15" spans="1:5" ht="34.5" customHeight="1">
      <c r="A15" s="3" t="s">
        <v>27</v>
      </c>
      <c r="B15" s="3" t="s">
        <v>15</v>
      </c>
      <c r="C15" s="3" t="s">
        <v>16</v>
      </c>
      <c r="D15" s="3" t="s">
        <v>17</v>
      </c>
      <c r="E15" s="3" t="s">
        <v>18</v>
      </c>
    </row>
    <row r="16" spans="1:5" ht="12">
      <c r="A16" s="4" t="s">
        <v>12</v>
      </c>
      <c r="B16" s="5">
        <v>2.06</v>
      </c>
      <c r="C16" s="5">
        <v>3.58</v>
      </c>
      <c r="D16" s="5">
        <v>2.58</v>
      </c>
      <c r="E16" s="25">
        <v>2</v>
      </c>
    </row>
    <row r="17" spans="1:5" ht="12">
      <c r="A17" s="6" t="s">
        <v>14</v>
      </c>
      <c r="B17" s="7">
        <v>0.59</v>
      </c>
      <c r="C17" s="7">
        <v>0</v>
      </c>
      <c r="D17" s="7">
        <v>0</v>
      </c>
      <c r="E17" s="8">
        <v>0</v>
      </c>
    </row>
    <row r="18" spans="1:5" ht="12">
      <c r="A18" s="6" t="s">
        <v>13</v>
      </c>
      <c r="B18" s="7">
        <v>0</v>
      </c>
      <c r="C18" s="7">
        <v>0</v>
      </c>
      <c r="D18" s="7">
        <v>0</v>
      </c>
      <c r="E18" s="8">
        <f>-(1.01)</f>
        <v>-1.01</v>
      </c>
    </row>
    <row r="19" spans="1:5" ht="12">
      <c r="A19" s="6" t="s">
        <v>19</v>
      </c>
      <c r="B19" s="9">
        <f>B16+B17+B18</f>
        <v>2.65</v>
      </c>
      <c r="C19" s="9">
        <f>C16+C17+C18</f>
        <v>3.58</v>
      </c>
      <c r="D19" s="9">
        <f>D16+D17+D18</f>
        <v>2.58</v>
      </c>
      <c r="E19" s="10">
        <f>E16+E17+E18</f>
        <v>0.99</v>
      </c>
    </row>
    <row r="20" spans="1:5" ht="12">
      <c r="A20" s="6"/>
      <c r="B20" s="11"/>
      <c r="C20" s="11"/>
      <c r="D20" s="11"/>
      <c r="E20" s="12"/>
    </row>
    <row r="21" spans="1:5" ht="12">
      <c r="A21" s="6" t="s">
        <v>20</v>
      </c>
      <c r="B21" s="13">
        <v>1</v>
      </c>
      <c r="C21" s="13">
        <v>1.5</v>
      </c>
      <c r="D21" s="13">
        <v>1.7</v>
      </c>
      <c r="E21" s="14">
        <v>1</v>
      </c>
    </row>
    <row r="22" spans="1:5" ht="12">
      <c r="A22" s="6" t="s">
        <v>21</v>
      </c>
      <c r="B22" s="9">
        <f>B19/B21</f>
        <v>2.65</v>
      </c>
      <c r="C22" s="9">
        <f>C19/C21</f>
        <v>2.3866666666666667</v>
      </c>
      <c r="D22" s="9">
        <f>D19/D21</f>
        <v>1.5176470588235296</v>
      </c>
      <c r="E22" s="10">
        <f>E19/E21</f>
        <v>0.99</v>
      </c>
    </row>
    <row r="23" spans="1:5" ht="12">
      <c r="A23" s="6"/>
      <c r="B23" s="11"/>
      <c r="C23" s="11"/>
      <c r="D23" s="11"/>
      <c r="E23" s="12"/>
    </row>
    <row r="24" spans="1:5" ht="12">
      <c r="A24" s="6" t="s">
        <v>22</v>
      </c>
      <c r="B24" s="15">
        <v>135000000</v>
      </c>
      <c r="C24" s="15">
        <v>135000000</v>
      </c>
      <c r="D24" s="15">
        <v>135000000</v>
      </c>
      <c r="E24" s="16">
        <v>135000000</v>
      </c>
    </row>
    <row r="25" spans="1:5" ht="12">
      <c r="A25" s="6" t="s">
        <v>23</v>
      </c>
      <c r="B25" s="17">
        <f>B24*B22</f>
        <v>357750000</v>
      </c>
      <c r="C25" s="17">
        <f>C24*C22</f>
        <v>322200000</v>
      </c>
      <c r="D25" s="17">
        <f>D24*D22</f>
        <v>204882352.9411765</v>
      </c>
      <c r="E25" s="18">
        <f>E24*E22</f>
        <v>133650000</v>
      </c>
    </row>
    <row r="26" spans="1:5" ht="12">
      <c r="A26" s="19" t="s">
        <v>24</v>
      </c>
      <c r="B26" s="22"/>
      <c r="C26" s="22"/>
      <c r="D26" s="22"/>
      <c r="E26" s="23">
        <f>D25-E25</f>
        <v>71232352.9411765</v>
      </c>
    </row>
    <row r="27" spans="1:5" ht="12">
      <c r="A27" s="21" t="s">
        <v>25</v>
      </c>
      <c r="B27" s="24"/>
      <c r="C27" s="24"/>
      <c r="D27" s="24"/>
      <c r="E27" s="26">
        <f>E26/E24</f>
        <v>0.5276470588235297</v>
      </c>
    </row>
    <row r="29" spans="1:5" ht="39" customHeight="1">
      <c r="A29" s="1">
        <v>2022</v>
      </c>
      <c r="B29" s="3" t="s">
        <v>15</v>
      </c>
      <c r="C29" s="3" t="s">
        <v>16</v>
      </c>
      <c r="D29" s="3" t="s">
        <v>17</v>
      </c>
      <c r="E29" s="3" t="s">
        <v>18</v>
      </c>
    </row>
    <row r="30" spans="1:5" ht="12">
      <c r="A30" s="4" t="s">
        <v>12</v>
      </c>
      <c r="B30" s="5">
        <v>2.06</v>
      </c>
      <c r="C30" s="5">
        <v>3.58</v>
      </c>
      <c r="D30" s="5">
        <v>2.58</v>
      </c>
      <c r="E30" s="25">
        <v>2</v>
      </c>
    </row>
    <row r="31" spans="1:5" ht="12">
      <c r="A31" s="6" t="s">
        <v>14</v>
      </c>
      <c r="B31" s="7">
        <v>0.59</v>
      </c>
      <c r="C31" s="7">
        <v>0</v>
      </c>
      <c r="D31" s="7">
        <v>0</v>
      </c>
      <c r="E31" s="8">
        <v>0</v>
      </c>
    </row>
    <row r="32" spans="1:5" ht="12">
      <c r="A32" s="6" t="s">
        <v>13</v>
      </c>
      <c r="B32" s="7">
        <v>0</v>
      </c>
      <c r="C32" s="7">
        <v>0</v>
      </c>
      <c r="D32" s="7">
        <v>0</v>
      </c>
      <c r="E32" s="8">
        <f>-(1.01)</f>
        <v>-1.01</v>
      </c>
    </row>
    <row r="33" spans="1:5" ht="12">
      <c r="A33" s="6" t="s">
        <v>19</v>
      </c>
      <c r="B33" s="9">
        <f>B30+B31+B32</f>
        <v>2.65</v>
      </c>
      <c r="C33" s="9">
        <f>C30+C31+C32</f>
        <v>3.58</v>
      </c>
      <c r="D33" s="9">
        <f>D30+D31+D32</f>
        <v>2.58</v>
      </c>
      <c r="E33" s="10">
        <f>E30+E31+E32</f>
        <v>0.99</v>
      </c>
    </row>
    <row r="34" spans="1:5" ht="12">
      <c r="A34" s="6"/>
      <c r="B34" s="11"/>
      <c r="C34" s="11"/>
      <c r="D34" s="11"/>
      <c r="E34" s="12"/>
    </row>
    <row r="35" spans="1:5" ht="12">
      <c r="A35" s="6" t="s">
        <v>20</v>
      </c>
      <c r="B35" s="13">
        <v>1</v>
      </c>
      <c r="C35" s="13">
        <v>1.5</v>
      </c>
      <c r="D35" s="13">
        <v>1.7</v>
      </c>
      <c r="E35" s="14">
        <v>1</v>
      </c>
    </row>
    <row r="36" spans="1:5" ht="12">
      <c r="A36" s="6" t="s">
        <v>21</v>
      </c>
      <c r="B36" s="9">
        <f>B33/B35</f>
        <v>2.65</v>
      </c>
      <c r="C36" s="9">
        <f>C33/C35</f>
        <v>2.3866666666666667</v>
      </c>
      <c r="D36" s="9">
        <f>D33/D35</f>
        <v>1.5176470588235296</v>
      </c>
      <c r="E36" s="10">
        <f>E33/E35</f>
        <v>0.99</v>
      </c>
    </row>
    <row r="37" spans="1:5" ht="12">
      <c r="A37" s="6"/>
      <c r="B37" s="11"/>
      <c r="C37" s="11"/>
      <c r="D37" s="11"/>
      <c r="E37" s="12"/>
    </row>
    <row r="38" spans="1:5" ht="12">
      <c r="A38" s="6" t="s">
        <v>22</v>
      </c>
      <c r="B38" s="15">
        <v>21000000000</v>
      </c>
      <c r="C38" s="15">
        <v>21000000000</v>
      </c>
      <c r="D38" s="15">
        <v>21000000000</v>
      </c>
      <c r="E38" s="16">
        <v>21000000000</v>
      </c>
    </row>
    <row r="39" spans="1:5" ht="12">
      <c r="A39" s="6" t="s">
        <v>23</v>
      </c>
      <c r="B39" s="17">
        <f>B38*B36</f>
        <v>55650000000</v>
      </c>
      <c r="C39" s="17">
        <f>C38*C36</f>
        <v>50120000000</v>
      </c>
      <c r="D39" s="17">
        <f>D38*D36</f>
        <v>31870588235.29412</v>
      </c>
      <c r="E39" s="18">
        <f>E38*E36</f>
        <v>20790000000</v>
      </c>
    </row>
    <row r="40" spans="1:5" ht="12">
      <c r="A40" s="19" t="s">
        <v>24</v>
      </c>
      <c r="B40" s="22"/>
      <c r="C40" s="22"/>
      <c r="D40" s="22"/>
      <c r="E40" s="23">
        <f>D39-E39</f>
        <v>11080588235.29412</v>
      </c>
    </row>
    <row r="41" spans="1:5" ht="12">
      <c r="A41" s="21" t="s">
        <v>25</v>
      </c>
      <c r="B41" s="20"/>
      <c r="C41" s="20"/>
      <c r="D41" s="20"/>
      <c r="E41" s="26">
        <f>E40/E38</f>
        <v>0.5276470588235296</v>
      </c>
    </row>
    <row r="45" ht="12">
      <c r="A45" s="3" t="s">
        <v>29</v>
      </c>
    </row>
    <row r="46" ht="12">
      <c r="A46" s="3"/>
    </row>
    <row r="47" spans="1:2" ht="12">
      <c r="A47" s="3" t="s">
        <v>28</v>
      </c>
      <c r="B47" s="3" t="s">
        <v>32</v>
      </c>
    </row>
    <row r="48" spans="1:3" ht="12">
      <c r="A48" s="2" t="s">
        <v>16</v>
      </c>
      <c r="B48" s="2" t="s">
        <v>31</v>
      </c>
      <c r="C48" s="2" t="s">
        <v>30</v>
      </c>
    </row>
    <row r="49" spans="1:3" ht="12">
      <c r="A49" s="2" t="s">
        <v>33</v>
      </c>
      <c r="B49" s="2" t="s">
        <v>34</v>
      </c>
      <c r="C49" s="2" t="s">
        <v>2</v>
      </c>
    </row>
    <row r="50" spans="1:3" ht="12">
      <c r="A50" s="2" t="s">
        <v>17</v>
      </c>
      <c r="B50" s="2" t="s">
        <v>35</v>
      </c>
      <c r="C50" s="2" t="s">
        <v>36</v>
      </c>
    </row>
    <row r="51" spans="1:3" ht="12">
      <c r="A51" s="2" t="s">
        <v>18</v>
      </c>
      <c r="B51" s="2" t="s">
        <v>38</v>
      </c>
      <c r="C51" s="2" t="s">
        <v>37</v>
      </c>
    </row>
    <row r="53" ht="12">
      <c r="A53" s="3" t="s">
        <v>4</v>
      </c>
    </row>
    <row r="54" ht="12">
      <c r="A54" s="2" t="s">
        <v>0</v>
      </c>
    </row>
    <row r="55" ht="12">
      <c r="A55" s="2" t="s">
        <v>1</v>
      </c>
    </row>
    <row r="56" ht="12">
      <c r="A56" s="2" t="s">
        <v>3</v>
      </c>
    </row>
    <row r="58" spans="1:3" ht="12">
      <c r="A58" s="3" t="s">
        <v>22</v>
      </c>
      <c r="B58" s="2" t="s">
        <v>6</v>
      </c>
      <c r="C58" s="2" t="s">
        <v>5</v>
      </c>
    </row>
    <row r="59" spans="1:3" ht="12">
      <c r="A59" s="3" t="s">
        <v>7</v>
      </c>
      <c r="B59" s="2" t="s">
        <v>6</v>
      </c>
      <c r="C59" s="2" t="s">
        <v>5</v>
      </c>
    </row>
    <row r="61" ht="12">
      <c r="A61" s="3" t="s">
        <v>8</v>
      </c>
    </row>
    <row r="62" ht="12">
      <c r="A62" s="3" t="s">
        <v>9</v>
      </c>
    </row>
    <row r="63" ht="12">
      <c r="A63" s="3" t="s">
        <v>10</v>
      </c>
    </row>
    <row r="65" ht="12">
      <c r="A65" s="27" t="s">
        <v>11</v>
      </c>
    </row>
    <row r="67" spans="1:5" ht="12">
      <c r="A67" s="1" t="s">
        <v>26</v>
      </c>
      <c r="B67" s="3" t="s">
        <v>15</v>
      </c>
      <c r="C67" s="3" t="s">
        <v>16</v>
      </c>
      <c r="D67" s="3" t="s">
        <v>17</v>
      </c>
      <c r="E67" s="3" t="s">
        <v>18</v>
      </c>
    </row>
    <row r="68" spans="1:5" ht="12">
      <c r="A68" s="4" t="s">
        <v>12</v>
      </c>
      <c r="B68" s="5">
        <v>2.06</v>
      </c>
      <c r="C68" s="5">
        <v>3.58</v>
      </c>
      <c r="D68" s="5">
        <v>2.58</v>
      </c>
      <c r="E68" s="25">
        <v>2</v>
      </c>
    </row>
    <row r="69" spans="1:5" ht="12">
      <c r="A69" s="6" t="s">
        <v>14</v>
      </c>
      <c r="B69" s="7">
        <v>0.59</v>
      </c>
      <c r="C69" s="7">
        <v>0</v>
      </c>
      <c r="D69" s="7">
        <v>0</v>
      </c>
      <c r="E69" s="8">
        <v>0</v>
      </c>
    </row>
    <row r="70" spans="1:5" ht="12">
      <c r="A70" s="6" t="s">
        <v>13</v>
      </c>
      <c r="B70" s="7">
        <v>0</v>
      </c>
      <c r="C70" s="7">
        <f>-(1)</f>
        <v>-1</v>
      </c>
      <c r="D70" s="7">
        <f>-(1)</f>
        <v>-1</v>
      </c>
      <c r="E70" s="8">
        <f>-(1.01)</f>
        <v>-1.01</v>
      </c>
    </row>
    <row r="71" spans="1:5" ht="12">
      <c r="A71" s="6" t="s">
        <v>19</v>
      </c>
      <c r="B71" s="9">
        <f>B68+B69+B70</f>
        <v>2.65</v>
      </c>
      <c r="C71" s="9">
        <f>C68+C69+C70</f>
        <v>2.58</v>
      </c>
      <c r="D71" s="9">
        <f>D68+D69+D70</f>
        <v>1.58</v>
      </c>
      <c r="E71" s="10">
        <f>E68+E69+E70</f>
        <v>0.99</v>
      </c>
    </row>
    <row r="72" spans="1:5" ht="12">
      <c r="A72" s="6"/>
      <c r="B72" s="11"/>
      <c r="C72" s="11"/>
      <c r="D72" s="11"/>
      <c r="E72" s="12"/>
    </row>
    <row r="73" spans="1:5" ht="12">
      <c r="A73" s="6" t="s">
        <v>20</v>
      </c>
      <c r="B73" s="13">
        <v>1</v>
      </c>
      <c r="C73" s="13">
        <v>1.5</v>
      </c>
      <c r="D73" s="13">
        <v>1.7</v>
      </c>
      <c r="E73" s="14">
        <v>1</v>
      </c>
    </row>
    <row r="74" spans="1:5" ht="12">
      <c r="A74" s="6" t="s">
        <v>21</v>
      </c>
      <c r="B74" s="9">
        <f>B71/B73</f>
        <v>2.65</v>
      </c>
      <c r="C74" s="9">
        <f>C71/C73</f>
        <v>1.72</v>
      </c>
      <c r="D74" s="9">
        <f>D71/D73</f>
        <v>0.9294117647058824</v>
      </c>
      <c r="E74" s="10">
        <f>E71/E73</f>
        <v>0.99</v>
      </c>
    </row>
    <row r="75" spans="1:5" ht="12">
      <c r="A75" s="6"/>
      <c r="B75" s="11"/>
      <c r="C75" s="11"/>
      <c r="D75" s="11"/>
      <c r="E75" s="12"/>
    </row>
    <row r="76" spans="1:5" ht="12">
      <c r="A76" s="6" t="s">
        <v>22</v>
      </c>
      <c r="B76" s="15">
        <v>135000000</v>
      </c>
      <c r="C76" s="15">
        <v>60000000</v>
      </c>
      <c r="D76" s="15">
        <v>135000000</v>
      </c>
      <c r="E76" s="16">
        <v>60000000</v>
      </c>
    </row>
    <row r="77" spans="1:5" ht="12">
      <c r="A77" s="6" t="s">
        <v>23</v>
      </c>
      <c r="B77" s="17">
        <f>B76*B74</f>
        <v>357750000</v>
      </c>
      <c r="C77" s="17">
        <f>C76*C74</f>
        <v>103200000</v>
      </c>
      <c r="D77" s="17">
        <f>D76*D74</f>
        <v>125470588.23529412</v>
      </c>
      <c r="E77" s="18">
        <f>E76*E74</f>
        <v>59400000</v>
      </c>
    </row>
    <row r="78" spans="1:5" ht="12">
      <c r="A78" s="6" t="s">
        <v>24</v>
      </c>
      <c r="B78" s="11"/>
      <c r="C78" s="11"/>
      <c r="D78" s="11"/>
      <c r="E78" s="18">
        <f>D77-E77</f>
        <v>66070588.23529412</v>
      </c>
    </row>
    <row r="79" spans="1:5" ht="12">
      <c r="A79" s="21" t="s">
        <v>25</v>
      </c>
      <c r="B79" s="20"/>
      <c r="C79" s="20"/>
      <c r="D79" s="20"/>
      <c r="E79" s="26">
        <f>E78/60000000</f>
        <v>1.1011764705882352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Lane</dc:creator>
  <cp:keywords/>
  <dc:description/>
  <cp:lastModifiedBy>Jim Lane</cp:lastModifiedBy>
  <dcterms:created xsi:type="dcterms:W3CDTF">2010-08-04T16:41:34Z</dcterms:created>
  <cp:category/>
  <cp:version/>
  <cp:contentType/>
  <cp:contentStatus/>
</cp:coreProperties>
</file>